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10410" windowHeight="7665" tabRatio="851" activeTab="3"/>
  </bookViews>
  <sheets>
    <sheet name="Resumen acuifero PVN" sheetId="1" r:id="rId1"/>
    <sheet name="Resumen acuifero PVS" sheetId="2" r:id="rId2"/>
    <sheet name="Resumen Buñol-Cheste" sheetId="3" r:id="rId3"/>
    <sheet name="Resumen acuifero SIERRA AVE" sheetId="4" r:id="rId4"/>
    <sheet name="Resumen ULLALES" sheetId="5" r:id="rId5"/>
    <sheet name="Resumen ac  Liria-Casinos" sheetId="6" r:id="rId6"/>
  </sheets>
  <definedNames>
    <definedName name="_xlnm.Print_Area" localSheetId="0">'Resumen acuifero PVN'!$A$1:$M$25</definedName>
    <definedName name="_xlnm.Print_Area" localSheetId="1">'Resumen acuifero PVS'!$A$1:$M$30</definedName>
    <definedName name="_xlnm.Print_Area" localSheetId="3">'Resumen acuifero SIERRA AVE'!$A$1:$M$19</definedName>
    <definedName name="_xlnm.Print_Area" localSheetId="2">'Resumen Buñol-Cheste'!$A$1:$M$21</definedName>
    <definedName name="_xlnm.Print_Area" localSheetId="4">'Resumen ULLALES'!$A$1:$I$31</definedName>
    <definedName name="db_rc_total_0406sig">#REF!</definedName>
  </definedNames>
  <calcPr fullCalcOnLoad="1"/>
</workbook>
</file>

<file path=xl/sharedStrings.xml><?xml version="1.0" encoding="utf-8"?>
<sst xmlns="http://schemas.openxmlformats.org/spreadsheetml/2006/main" count="250" uniqueCount="87">
  <si>
    <t>CARLET</t>
  </si>
  <si>
    <t>BENIMUSLEM</t>
  </si>
  <si>
    <t>ACTUACIONES DE SEQUÍA</t>
  </si>
  <si>
    <t>TOUS-GARROFERA</t>
  </si>
  <si>
    <t xml:space="preserve">Mes: </t>
  </si>
  <si>
    <t xml:space="preserve">Año: </t>
  </si>
  <si>
    <t>DIFERENCIAS OBSERVADAS</t>
  </si>
  <si>
    <t>Con mes anterior</t>
  </si>
  <si>
    <t>PLANA DE VALENCIA NORTE</t>
  </si>
  <si>
    <t>PLANA DE VALENCIA SUR</t>
  </si>
  <si>
    <t>ALBUFERA SUR</t>
  </si>
  <si>
    <t>ALBALAT</t>
  </si>
  <si>
    <t>RIOLA</t>
  </si>
  <si>
    <t>ESCALONA-ALBERIQUE</t>
  </si>
  <si>
    <t>SECTOR DE EXPLOTACIÓN</t>
  </si>
  <si>
    <t>VALORES MEDIOS</t>
  </si>
  <si>
    <t>Cloruros (mg/L)</t>
  </si>
  <si>
    <t>Nivel piezométrico (msnm)</t>
  </si>
  <si>
    <t>VALOR MEDIO SECTORES</t>
  </si>
  <si>
    <r>
      <t>Conductividad (</t>
    </r>
    <r>
      <rPr>
        <b/>
        <sz val="8"/>
        <rFont val="Symbol"/>
        <family val="1"/>
      </rPr>
      <t>m</t>
    </r>
    <r>
      <rPr>
        <b/>
        <sz val="8"/>
        <rFont val="Tahoma"/>
        <family val="2"/>
      </rPr>
      <t>S/cm)</t>
    </r>
  </si>
  <si>
    <t>ESCALONA-CÁRCER</t>
  </si>
  <si>
    <t xml:space="preserve">EXTRACCIONES </t>
  </si>
  <si>
    <t>EN CAPTACIONES DE SEQUÍA (m3)</t>
  </si>
  <si>
    <t>Total desde</t>
  </si>
  <si>
    <t>TOTALES  EXTRACCIONES  DE SEQUÍA</t>
  </si>
  <si>
    <t>ALGEMESÍ</t>
  </si>
  <si>
    <t xml:space="preserve"> </t>
  </si>
  <si>
    <t>CAPTACIONES AISLADAS</t>
  </si>
  <si>
    <t>CULLERA</t>
  </si>
  <si>
    <t>GUADASSUAR</t>
  </si>
  <si>
    <t>MEDIA RESTO ACUÍFERO</t>
  </si>
  <si>
    <t>Con medida inicial</t>
  </si>
  <si>
    <t>Mes</t>
  </si>
  <si>
    <t>VINALESA-MUSEROS</t>
  </si>
  <si>
    <t>MANISES</t>
  </si>
  <si>
    <t>ALBUFERA NORTE-ALCÁCER</t>
  </si>
  <si>
    <t>CAPTACIÓN AISLADA</t>
  </si>
  <si>
    <t>LIRIA-CASINOS</t>
  </si>
  <si>
    <t>TORRENTE</t>
  </si>
  <si>
    <t>PICASSENT NORTE</t>
  </si>
  <si>
    <t>PICASSENT SUR</t>
  </si>
  <si>
    <t>BENIMODO</t>
  </si>
  <si>
    <t>SIERRA DEL AVE</t>
  </si>
  <si>
    <t>BUÑOL-CHESTE</t>
  </si>
  <si>
    <t>RESUMEN DE MASAS DE AGUA SUBTERRÁNEA
RED ESPECÍFICA DE SEQUÍA Y EXTRACCIONES</t>
  </si>
  <si>
    <t>M.A.S. 080.024:</t>
  </si>
  <si>
    <t>(abril 07)</t>
  </si>
  <si>
    <t>Piezometría (msnm)</t>
  </si>
  <si>
    <r>
      <t>Conductividad (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S/cm)</t>
    </r>
  </si>
  <si>
    <t>abril-07</t>
  </si>
  <si>
    <t>Abril 2008</t>
  </si>
  <si>
    <t>sd</t>
  </si>
  <si>
    <t>ULLALES DE LA ALBUFERA</t>
  </si>
  <si>
    <t>Font del Barret</t>
  </si>
  <si>
    <t>Font del Romaní</t>
  </si>
  <si>
    <t>Font del Forner</t>
  </si>
  <si>
    <t>Senillera Pequeña</t>
  </si>
  <si>
    <t>Senillera Grande</t>
  </si>
  <si>
    <t>Els Sants</t>
  </si>
  <si>
    <t>Baldoví</t>
  </si>
  <si>
    <t>Llosa Na Molins</t>
  </si>
  <si>
    <t>ULLALS</t>
  </si>
  <si>
    <t>ZONA</t>
  </si>
  <si>
    <t>ALMUSAFES</t>
  </si>
  <si>
    <t>Font de la Mula</t>
  </si>
  <si>
    <t>VALOR MEDIO ULLALES</t>
  </si>
  <si>
    <t>MONTAÑETA DELS SANTS</t>
  </si>
  <si>
    <t>MEDIA ALMUSAFES</t>
  </si>
  <si>
    <t>MEDIA ALBALAT</t>
  </si>
  <si>
    <t>MEDIA MONTAÑETA DELS SANTS</t>
  </si>
  <si>
    <t>Ullal Gross</t>
  </si>
  <si>
    <t>Dic. 08-Marzo 09</t>
  </si>
  <si>
    <t>Cloruros (mg/l)</t>
  </si>
  <si>
    <t>M.A.S. 80.141:</t>
  </si>
  <si>
    <t xml:space="preserve">RESUMEN DE MASAS DE AGUA SUBTERRÁNEA
RED ESPECÍFICA DE SEQUÍA </t>
  </si>
  <si>
    <t>Cloruros                (mg/l)</t>
  </si>
  <si>
    <t>M.A.S. 80.142:</t>
  </si>
  <si>
    <t>M.A.S. 80.140:</t>
  </si>
  <si>
    <t>M.A.S. 80.144:</t>
  </si>
  <si>
    <t>ACTUACIONES PARA EL SEGUIMIENTO DE ACUÍFEROS ESTRATÉGICOS</t>
  </si>
  <si>
    <t>campaña anterior</t>
  </si>
  <si>
    <t>(marzo 2009)</t>
  </si>
  <si>
    <t xml:space="preserve">año anterior </t>
  </si>
  <si>
    <r>
      <t>Conductividad eléctrica (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S/cm)</t>
    </r>
  </si>
  <si>
    <r>
      <t>Conductividad eléctrica (</t>
    </r>
    <r>
      <rPr>
        <b/>
        <sz val="8"/>
        <rFont val="Symbol"/>
        <family val="1"/>
      </rPr>
      <t>m</t>
    </r>
    <r>
      <rPr>
        <b/>
        <sz val="8"/>
        <rFont val="Tahoma"/>
        <family val="2"/>
      </rPr>
      <t>S/cm)</t>
    </r>
  </si>
  <si>
    <t>Marzo</t>
  </si>
  <si>
    <t>(octubre 2009)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</si>
</sst>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0.0000000"/>
    <numFmt numFmtId="178" formatCode="0.00000000"/>
    <numFmt numFmtId="179" formatCode="0.000000000"/>
    <numFmt numFmtId="180" formatCode="0.000000"/>
    <numFmt numFmtId="181" formatCode="#,##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i/>
      <sz val="11"/>
      <color indexed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i/>
      <sz val="11"/>
      <color indexed="52"/>
      <name val="Tahoma"/>
      <family val="2"/>
    </font>
    <font>
      <b/>
      <sz val="8"/>
      <name val="Arial"/>
      <family val="2"/>
    </font>
    <font>
      <b/>
      <sz val="6"/>
      <name val="Tahoma"/>
      <family val="2"/>
    </font>
    <font>
      <b/>
      <sz val="10"/>
      <name val="Tahoma"/>
      <family val="2"/>
    </font>
    <font>
      <b/>
      <sz val="8"/>
      <name val="Symbol"/>
      <family val="1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10"/>
      <name val="Tahoma"/>
      <family val="2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9"/>
      <color indexed="21"/>
      <name val="Tahoma"/>
      <family val="2"/>
    </font>
    <font>
      <sz val="9"/>
      <color indexed="21"/>
      <name val="Tahoma"/>
      <family val="2"/>
    </font>
    <font>
      <sz val="9"/>
      <color indexed="10"/>
      <name val="Tahoma"/>
      <family val="2"/>
    </font>
    <font>
      <b/>
      <sz val="7"/>
      <name val="Tahoma"/>
      <family val="2"/>
    </font>
    <font>
      <b/>
      <sz val="9"/>
      <color indexed="57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172" fontId="6" fillId="0" borderId="0" xfId="0" applyNumberFormat="1" applyFont="1" applyFill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32" fillId="4" borderId="14" xfId="0" applyFont="1" applyFill="1" applyBorder="1" applyAlignment="1">
      <alignment horizontal="center" vertical="center"/>
    </xf>
    <xf numFmtId="172" fontId="6" fillId="5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32" fillId="0" borderId="2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7" fontId="18" fillId="0" borderId="17" xfId="0" applyNumberFormat="1" applyFont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1" fontId="33" fillId="0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7" fontId="18" fillId="5" borderId="17" xfId="0" applyNumberFormat="1" applyFont="1" applyFill="1" applyBorder="1" applyAlignment="1">
      <alignment horizontal="center" vertical="center" wrapText="1"/>
    </xf>
    <xf numFmtId="49" fontId="18" fillId="5" borderId="13" xfId="0" applyNumberFormat="1" applyFont="1" applyFill="1" applyBorder="1" applyAlignment="1">
      <alignment horizontal="center" vertical="center" wrapText="1"/>
    </xf>
    <xf numFmtId="49" fontId="18" fillId="5" borderId="0" xfId="0" applyNumberFormat="1" applyFont="1" applyFill="1" applyBorder="1" applyAlignment="1">
      <alignment horizontal="center" vertical="center" wrapText="1"/>
    </xf>
    <xf numFmtId="49" fontId="21" fillId="5" borderId="17" xfId="0" applyNumberFormat="1" applyFont="1" applyFill="1" applyBorder="1" applyAlignment="1">
      <alignment horizontal="center" vertical="center"/>
    </xf>
    <xf numFmtId="49" fontId="21" fillId="5" borderId="13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2" fontId="27" fillId="5" borderId="19" xfId="0" applyNumberFormat="1" applyFont="1" applyFill="1" applyBorder="1" applyAlignment="1">
      <alignment horizontal="center" vertical="center"/>
    </xf>
    <xf numFmtId="3" fontId="25" fillId="5" borderId="15" xfId="0" applyNumberFormat="1" applyFont="1" applyFill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center" vertical="center"/>
    </xf>
    <xf numFmtId="2" fontId="27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>
      <alignment horizontal="center" vertical="center"/>
    </xf>
    <xf numFmtId="1" fontId="23" fillId="5" borderId="15" xfId="0" applyNumberFormat="1" applyFont="1" applyFill="1" applyBorder="1" applyAlignment="1">
      <alignment horizontal="center" vertical="center"/>
    </xf>
    <xf numFmtId="1" fontId="23" fillId="5" borderId="2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3" fontId="15" fillId="5" borderId="1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2" fontId="27" fillId="5" borderId="21" xfId="0" applyNumberFormat="1" applyFont="1" applyFill="1" applyBorder="1" applyAlignment="1">
      <alignment horizontal="center" vertical="center"/>
    </xf>
    <xf numFmtId="3" fontId="25" fillId="5" borderId="6" xfId="0" applyNumberFormat="1" applyFont="1" applyFill="1" applyBorder="1" applyAlignment="1">
      <alignment horizontal="center" vertical="center"/>
    </xf>
    <xf numFmtId="3" fontId="23" fillId="5" borderId="5" xfId="0" applyNumberFormat="1" applyFont="1" applyFill="1" applyBorder="1" applyAlignment="1">
      <alignment horizontal="center" vertical="center"/>
    </xf>
    <xf numFmtId="2" fontId="27" fillId="5" borderId="6" xfId="0" applyNumberFormat="1" applyFont="1" applyFill="1" applyBorder="1" applyAlignment="1">
      <alignment horizontal="center" vertical="center"/>
    </xf>
    <xf numFmtId="1" fontId="25" fillId="5" borderId="6" xfId="0" applyNumberFormat="1" applyFont="1" applyFill="1" applyBorder="1" applyAlignment="1">
      <alignment horizontal="center" vertical="center"/>
    </xf>
    <xf numFmtId="1" fontId="23" fillId="5" borderId="6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4" fontId="6" fillId="5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17" fontId="18" fillId="0" borderId="33" xfId="0" applyNumberFormat="1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1" fontId="30" fillId="0" borderId="3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23" fillId="0" borderId="16" xfId="0" applyNumberFormat="1" applyFont="1" applyFill="1" applyBorder="1" applyAlignment="1">
      <alignment horizontal="center" vertical="center"/>
    </xf>
    <xf numFmtId="2" fontId="27" fillId="0" borderId="16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center" vertical="center"/>
    </xf>
    <xf numFmtId="4" fontId="27" fillId="0" borderId="32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4" fontId="27" fillId="0" borderId="27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2" fontId="28" fillId="0" borderId="25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2" fontId="27" fillId="0" borderId="37" xfId="0" applyNumberFormat="1" applyFont="1" applyFill="1" applyBorder="1" applyAlignment="1">
      <alignment horizontal="center"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2" fontId="27" fillId="0" borderId="32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3" fontId="19" fillId="0" borderId="40" xfId="21" applyNumberFormat="1" applyFont="1" applyFill="1" applyBorder="1" applyAlignment="1" applyProtection="1">
      <alignment horizontal="center" vertical="center"/>
      <protection locked="0"/>
    </xf>
    <xf numFmtId="3" fontId="19" fillId="0" borderId="7" xfId="21" applyNumberFormat="1" applyFont="1" applyFill="1" applyBorder="1" applyAlignment="1" applyProtection="1">
      <alignment horizontal="center" vertical="center"/>
      <protection locked="0"/>
    </xf>
    <xf numFmtId="3" fontId="19" fillId="0" borderId="41" xfId="21" applyNumberFormat="1" applyFont="1" applyFill="1" applyBorder="1" applyAlignment="1" applyProtection="1">
      <alignment horizontal="center" vertical="center"/>
      <protection locked="0"/>
    </xf>
    <xf numFmtId="3" fontId="19" fillId="0" borderId="9" xfId="21" applyNumberFormat="1" applyFont="1" applyFill="1" applyBorder="1" applyAlignment="1" applyProtection="1">
      <alignment horizontal="center" vertical="center"/>
      <protection locked="0"/>
    </xf>
    <xf numFmtId="3" fontId="19" fillId="0" borderId="14" xfId="21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" fontId="18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9" fillId="0" borderId="0" xfId="21" applyNumberFormat="1" applyFont="1" applyFill="1" applyBorder="1" applyAlignment="1" applyProtection="1">
      <alignment horizontal="center" vertical="center"/>
      <protection locked="0"/>
    </xf>
    <xf numFmtId="3" fontId="19" fillId="0" borderId="0" xfId="21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42" xfId="0" applyNumberFormat="1" applyFont="1" applyFill="1" applyBorder="1" applyAlignment="1" applyProtection="1">
      <alignment horizontal="center" vertical="center"/>
      <protection locked="0"/>
    </xf>
    <xf numFmtId="3" fontId="19" fillId="0" borderId="43" xfId="0" applyNumberFormat="1" applyFont="1" applyFill="1" applyBorder="1" applyAlignment="1" applyProtection="1">
      <alignment horizontal="center" vertical="center"/>
      <protection locked="0"/>
    </xf>
    <xf numFmtId="3" fontId="19" fillId="0" borderId="41" xfId="0" applyNumberFormat="1" applyFont="1" applyFill="1" applyBorder="1" applyAlignment="1" applyProtection="1">
      <alignment horizontal="center" vertical="center"/>
      <protection locked="0"/>
    </xf>
    <xf numFmtId="3" fontId="19" fillId="0" borderId="44" xfId="0" applyNumberFormat="1" applyFont="1" applyFill="1" applyBorder="1" applyAlignment="1" applyProtection="1">
      <alignment horizontal="center" vertical="center"/>
      <protection locked="0"/>
    </xf>
    <xf numFmtId="3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17" xfId="0" applyNumberFormat="1" applyFont="1" applyFill="1" applyBorder="1" applyAlignment="1" applyProtection="1">
      <alignment horizontal="center" vertical="center"/>
      <protection locked="0"/>
    </xf>
    <xf numFmtId="3" fontId="19" fillId="0" borderId="13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3" fontId="19" fillId="0" borderId="45" xfId="0" applyNumberFormat="1" applyFont="1" applyFill="1" applyBorder="1" applyAlignment="1" applyProtection="1">
      <alignment horizontal="center" vertical="center"/>
      <protection locked="0"/>
    </xf>
    <xf numFmtId="3" fontId="19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26" xfId="0" applyNumberFormat="1" applyFont="1" applyFill="1" applyBorder="1" applyAlignment="1" applyProtection="1">
      <alignment horizontal="center" vertical="center"/>
      <protection locked="0"/>
    </xf>
    <xf numFmtId="2" fontId="27" fillId="0" borderId="27" xfId="0" applyNumberFormat="1" applyFont="1" applyFill="1" applyBorder="1" applyAlignment="1" applyProtection="1">
      <alignment horizontal="center" vertical="center"/>
      <protection locked="0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3" fillId="0" borderId="47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33" fillId="0" borderId="6" xfId="0" applyNumberFormat="1" applyFont="1" applyFill="1" applyBorder="1" applyAlignment="1" applyProtection="1">
      <alignment horizontal="center" vertical="center"/>
      <protection locked="0"/>
    </xf>
    <xf numFmtId="1" fontId="23" fillId="0" borderId="47" xfId="0" applyNumberFormat="1" applyFont="1" applyFill="1" applyBorder="1" applyAlignment="1" applyProtection="1">
      <alignment horizontal="center" vertical="center"/>
      <protection locked="0"/>
    </xf>
    <xf numFmtId="2" fontId="27" fillId="0" borderId="40" xfId="0" applyNumberFormat="1" applyFont="1" applyFill="1" applyBorder="1" applyAlignment="1" applyProtection="1">
      <alignment horizontal="center" vertical="center"/>
      <protection locked="0"/>
    </xf>
    <xf numFmtId="3" fontId="23" fillId="0" borderId="22" xfId="0" applyNumberFormat="1" applyFont="1" applyFill="1" applyBorder="1" applyAlignment="1" applyProtection="1">
      <alignment horizontal="center" vertical="center"/>
      <protection locked="0"/>
    </xf>
    <xf numFmtId="2" fontId="27" fillId="0" borderId="22" xfId="0" applyNumberFormat="1" applyFont="1" applyFill="1" applyBorder="1" applyAlignment="1" applyProtection="1">
      <alignment horizontal="center" vertical="center"/>
      <protection locked="0"/>
    </xf>
    <xf numFmtId="1" fontId="25" fillId="0" borderId="40" xfId="0" applyNumberFormat="1" applyFont="1" applyFill="1" applyBorder="1" applyAlignment="1" applyProtection="1">
      <alignment horizontal="center" vertical="center"/>
      <protection locked="0"/>
    </xf>
    <xf numFmtId="1" fontId="25" fillId="0" borderId="22" xfId="0" applyNumberFormat="1" applyFont="1" applyFill="1" applyBorder="1" applyAlignment="1" applyProtection="1">
      <alignment horizontal="center" vertical="center"/>
      <protection locked="0"/>
    </xf>
    <xf numFmtId="1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22" xfId="0" applyNumberFormat="1" applyFont="1" applyFill="1" applyBorder="1" applyAlignment="1" applyProtection="1">
      <alignment horizontal="center" vertical="center"/>
      <protection locked="0"/>
    </xf>
    <xf numFmtId="2" fontId="27" fillId="0" borderId="41" xfId="0" applyNumberFormat="1" applyFont="1" applyFill="1" applyBorder="1" applyAlignment="1" applyProtection="1">
      <alignment horizontal="center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7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41" xfId="0" applyNumberFormat="1" applyFont="1" applyFill="1" applyBorder="1" applyAlignment="1" applyProtection="1">
      <alignment horizontal="center" vertical="center"/>
      <protection locked="0"/>
    </xf>
    <xf numFmtId="1" fontId="25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7" fillId="0" borderId="45" xfId="0" applyNumberFormat="1" applyFont="1" applyFill="1" applyBorder="1" applyAlignment="1" applyProtection="1">
      <alignment horizontal="center" vertic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2" fontId="27" fillId="0" borderId="30" xfId="0" applyNumberFormat="1" applyFont="1" applyFill="1" applyBorder="1" applyAlignment="1" applyProtection="1">
      <alignment horizontal="center" vertical="center"/>
      <protection locked="0"/>
    </xf>
    <xf numFmtId="1" fontId="25" fillId="0" borderId="45" xfId="0" applyNumberFormat="1" applyFont="1" applyFill="1" applyBorder="1" applyAlignment="1" applyProtection="1">
      <alignment horizontal="center" vertical="center"/>
      <protection locked="0"/>
    </xf>
    <xf numFmtId="1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45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2" fontId="27" fillId="0" borderId="42" xfId="0" applyNumberFormat="1" applyFont="1" applyFill="1" applyBorder="1" applyAlignment="1" applyProtection="1">
      <alignment horizontal="center" vertical="center"/>
      <protection locked="0"/>
    </xf>
    <xf numFmtId="2" fontId="27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8" xfId="0" applyNumberFormat="1" applyFont="1" applyFill="1" applyBorder="1" applyAlignment="1" applyProtection="1">
      <alignment horizontal="center" vertical="center"/>
      <protection locked="0"/>
    </xf>
    <xf numFmtId="1" fontId="23" fillId="0" borderId="49" xfId="0" applyNumberFormat="1" applyFont="1" applyFill="1" applyBorder="1" applyAlignment="1" applyProtection="1">
      <alignment horizontal="center" vertical="center"/>
      <protection locked="0"/>
    </xf>
    <xf numFmtId="2" fontId="27" fillId="0" borderId="19" xfId="0" applyNumberFormat="1" applyFont="1" applyFill="1" applyBorder="1" applyAlignment="1" applyProtection="1">
      <alignment horizontal="center" vertical="center"/>
      <protection locked="0"/>
    </xf>
    <xf numFmtId="3" fontId="25" fillId="0" borderId="40" xfId="0" applyNumberFormat="1" applyFont="1" applyFill="1" applyBorder="1" applyAlignment="1" applyProtection="1">
      <alignment horizontal="center" vertical="center"/>
      <protection locked="0"/>
    </xf>
    <xf numFmtId="3" fontId="25" fillId="0" borderId="41" xfId="0" applyNumberFormat="1" applyFont="1" applyFill="1" applyBorder="1" applyAlignment="1" applyProtection="1">
      <alignment horizontal="center" vertical="center"/>
      <protection locked="0"/>
    </xf>
    <xf numFmtId="3" fontId="25" fillId="0" borderId="45" xfId="0" applyNumberFormat="1" applyFont="1" applyFill="1" applyBorder="1" applyAlignment="1" applyProtection="1">
      <alignment horizontal="center" vertical="center"/>
      <protection locked="0"/>
    </xf>
    <xf numFmtId="3" fontId="25" fillId="0" borderId="23" xfId="0" applyNumberFormat="1" applyFont="1" applyFill="1" applyBorder="1" applyAlignment="1" applyProtection="1">
      <alignment horizontal="center" vertical="center"/>
      <protection locked="0"/>
    </xf>
    <xf numFmtId="3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50" xfId="0" applyNumberFormat="1" applyFont="1" applyFill="1" applyBorder="1" applyAlignment="1" applyProtection="1">
      <alignment horizontal="center" vertical="center"/>
      <protection locked="0"/>
    </xf>
    <xf numFmtId="1" fontId="23" fillId="0" borderId="51" xfId="0" applyNumberFormat="1" applyFont="1" applyFill="1" applyBorder="1" applyAlignment="1" applyProtection="1">
      <alignment horizontal="center" vertical="center"/>
      <protection locked="0"/>
    </xf>
    <xf numFmtId="1" fontId="23" fillId="0" borderId="52" xfId="0" applyNumberFormat="1" applyFont="1" applyFill="1" applyBorder="1" applyAlignment="1" applyProtection="1">
      <alignment horizontal="center" vertical="center"/>
      <protection locked="0"/>
    </xf>
    <xf numFmtId="3" fontId="23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1" fontId="25" fillId="0" borderId="15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1" fontId="23" fillId="0" borderId="28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>
      <alignment horizontal="center" vertical="center"/>
    </xf>
    <xf numFmtId="2" fontId="27" fillId="0" borderId="49" xfId="0" applyNumberFormat="1" applyFont="1" applyFill="1" applyBorder="1" applyAlignment="1" applyProtection="1">
      <alignment horizontal="center" vertical="center"/>
      <protection locked="0"/>
    </xf>
    <xf numFmtId="1" fontId="29" fillId="0" borderId="46" xfId="0" applyNumberFormat="1" applyFont="1" applyFill="1" applyBorder="1" applyAlignment="1" applyProtection="1">
      <alignment horizontal="center" vertical="center"/>
      <protection locked="0"/>
    </xf>
    <xf numFmtId="1" fontId="29" fillId="0" borderId="49" xfId="0" applyNumberFormat="1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9" fillId="0" borderId="31" xfId="0" applyNumberFormat="1" applyFont="1" applyFill="1" applyBorder="1" applyAlignment="1">
      <alignment horizontal="center" vertical="center"/>
    </xf>
    <xf numFmtId="2" fontId="27" fillId="0" borderId="27" xfId="0" applyNumberFormat="1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33" fillId="0" borderId="26" xfId="0" applyNumberFormat="1" applyFont="1" applyFill="1" applyBorder="1" applyAlignment="1" applyProtection="1">
      <alignment horizontal="center" vertical="center"/>
      <protection locked="0"/>
    </xf>
    <xf numFmtId="1" fontId="33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1" fontId="25" fillId="0" borderId="32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1" fontId="25" fillId="0" borderId="36" xfId="0" applyNumberFormat="1" applyFont="1" applyFill="1" applyBorder="1" applyAlignment="1" applyProtection="1">
      <alignment horizontal="center" vertical="center"/>
      <protection locked="0"/>
    </xf>
    <xf numFmtId="1" fontId="25" fillId="0" borderId="55" xfId="0" applyNumberFormat="1" applyFont="1" applyFill="1" applyBorder="1" applyAlignment="1" applyProtection="1">
      <alignment horizontal="center" vertical="center"/>
      <protection locked="0"/>
    </xf>
    <xf numFmtId="3" fontId="25" fillId="0" borderId="56" xfId="0" applyNumberFormat="1" applyFont="1" applyFill="1" applyBorder="1" applyAlignment="1" applyProtection="1">
      <alignment horizontal="center" vertical="center"/>
      <protection locked="0"/>
    </xf>
    <xf numFmtId="1" fontId="25" fillId="0" borderId="56" xfId="0" applyNumberFormat="1" applyFont="1" applyFill="1" applyBorder="1" applyAlignment="1" applyProtection="1">
      <alignment horizontal="center" vertical="center"/>
      <protection locked="0"/>
    </xf>
    <xf numFmtId="3" fontId="25" fillId="0" borderId="57" xfId="0" applyNumberFormat="1" applyFont="1" applyFill="1" applyBorder="1" applyAlignment="1" applyProtection="1">
      <alignment horizontal="center" vertical="center"/>
      <protection locked="0"/>
    </xf>
    <xf numFmtId="1" fontId="25" fillId="0" borderId="7" xfId="0" applyNumberFormat="1" applyFont="1" applyFill="1" applyBorder="1" applyAlignment="1" applyProtection="1">
      <alignment horizontal="center" vertical="center"/>
      <protection locked="0"/>
    </xf>
    <xf numFmtId="3" fontId="25" fillId="0" borderId="9" xfId="0" applyNumberFormat="1" applyFont="1" applyFill="1" applyBorder="1" applyAlignment="1" applyProtection="1">
      <alignment horizontal="center" vertical="center"/>
      <protection locked="0"/>
    </xf>
    <xf numFmtId="1" fontId="25" fillId="0" borderId="9" xfId="0" applyNumberFormat="1" applyFont="1" applyFill="1" applyBorder="1" applyAlignment="1" applyProtection="1">
      <alignment horizontal="center" vertical="center"/>
      <protection locked="0"/>
    </xf>
    <xf numFmtId="3" fontId="25" fillId="0" borderId="11" xfId="0" applyNumberFormat="1" applyFont="1" applyFill="1" applyBorder="1" applyAlignment="1" applyProtection="1">
      <alignment horizontal="center" vertical="center"/>
      <protection locked="0"/>
    </xf>
    <xf numFmtId="2" fontId="27" fillId="0" borderId="36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 applyProtection="1">
      <alignment horizontal="center" vertical="center"/>
      <protection locked="0"/>
    </xf>
    <xf numFmtId="3" fontId="25" fillId="0" borderId="59" xfId="0" applyNumberFormat="1" applyFont="1" applyFill="1" applyBorder="1" applyAlignment="1" applyProtection="1">
      <alignment horizontal="center" vertical="center"/>
      <protection locked="0"/>
    </xf>
    <xf numFmtId="3" fontId="25" fillId="0" borderId="60" xfId="0" applyNumberFormat="1" applyFont="1" applyFill="1" applyBorder="1" applyAlignment="1" applyProtection="1">
      <alignment horizontal="center" vertical="center"/>
      <protection locked="0"/>
    </xf>
    <xf numFmtId="3" fontId="25" fillId="0" borderId="61" xfId="0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6" borderId="32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horizontal="left" vertical="center" wrapText="1" indent="2"/>
    </xf>
    <xf numFmtId="0" fontId="19" fillId="7" borderId="6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/>
    </xf>
    <xf numFmtId="0" fontId="22" fillId="3" borderId="71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7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5" fillId="7" borderId="64" xfId="0" applyFont="1" applyFill="1" applyBorder="1" applyAlignment="1">
      <alignment horizontal="center" vertical="center" wrapText="1"/>
    </xf>
    <xf numFmtId="0" fontId="15" fillId="7" borderId="55" xfId="0" applyFont="1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2"/>
    </xf>
    <xf numFmtId="0" fontId="12" fillId="4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9" fillId="5" borderId="63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 wrapText="1"/>
    </xf>
    <xf numFmtId="0" fontId="22" fillId="5" borderId="70" xfId="0" applyFont="1" applyFill="1" applyBorder="1" applyAlignment="1">
      <alignment horizontal="center" vertical="center"/>
    </xf>
    <xf numFmtId="0" fontId="22" fillId="5" borderId="71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12" fillId="5" borderId="69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/>
    </xf>
    <xf numFmtId="0" fontId="17" fillId="5" borderId="62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7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DEF04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38625" cy="409575"/>
    <xdr:grpSp>
      <xdr:nvGrpSpPr>
        <xdr:cNvPr id="1" name="Group 3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3862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5767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2576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19575" cy="409575"/>
    <xdr:grpSp>
      <xdr:nvGrpSpPr>
        <xdr:cNvPr id="1" name="Group 2"/>
        <xdr:cNvGrpSpPr>
          <a:grpSpLocks/>
        </xdr:cNvGrpSpPr>
      </xdr:nvGrpSpPr>
      <xdr:grpSpPr>
        <a:xfrm>
          <a:off x="38100" y="28575"/>
          <a:ext cx="42195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533775" cy="409575"/>
    <xdr:grpSp>
      <xdr:nvGrpSpPr>
        <xdr:cNvPr id="1" name="Group 1"/>
        <xdr:cNvGrpSpPr>
          <a:grpSpLocks/>
        </xdr:cNvGrpSpPr>
      </xdr:nvGrpSpPr>
      <xdr:grpSpPr>
        <a:xfrm>
          <a:off x="38100" y="28575"/>
          <a:ext cx="35337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504825</xdr:colOff>
      <xdr:row>2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Q23"/>
  <sheetViews>
    <sheetView zoomScale="95" zoomScaleNormal="95" zoomScaleSheetLayoutView="75" workbookViewId="0" topLeftCell="A1">
      <selection activeCell="B5" sqref="B5:E5"/>
    </sheetView>
  </sheetViews>
  <sheetFormatPr defaultColWidth="11.421875" defaultRowHeight="12.75"/>
  <cols>
    <col min="1" max="1" width="24.00390625" style="2" customWidth="1"/>
    <col min="2" max="2" width="13.140625" style="2" customWidth="1"/>
    <col min="3" max="3" width="12.7109375" style="2" customWidth="1"/>
    <col min="4" max="4" width="13.28125" style="2" customWidth="1"/>
    <col min="5" max="5" width="12.8515625" style="2" customWidth="1"/>
    <col min="6" max="7" width="13.140625" style="2" customWidth="1"/>
    <col min="8" max="8" width="13.00390625" style="2" customWidth="1"/>
    <col min="9" max="9" width="13.57421875" style="2" customWidth="1"/>
    <col min="10" max="10" width="15.421875" style="2" customWidth="1"/>
    <col min="11" max="11" width="1.1484375" style="2" customWidth="1"/>
    <col min="12" max="13" width="12.140625" style="2" hidden="1" customWidth="1"/>
    <col min="14" max="14" width="5.140625" style="2" customWidth="1"/>
    <col min="15" max="16384" width="11.421875" style="2" customWidth="1"/>
  </cols>
  <sheetData>
    <row r="1" spans="6:10" ht="36.75" customHeight="1">
      <c r="F1" s="307" t="s">
        <v>79</v>
      </c>
      <c r="G1" s="307"/>
      <c r="H1" s="307"/>
      <c r="I1" s="307"/>
      <c r="J1" s="307"/>
    </row>
    <row r="2" ht="12.75">
      <c r="F2" s="3"/>
    </row>
    <row r="3" spans="5:14" ht="28.5" customHeight="1">
      <c r="E3" s="327"/>
      <c r="F3" s="327"/>
      <c r="G3" s="327" t="s">
        <v>74</v>
      </c>
      <c r="H3" s="327"/>
      <c r="I3" s="327"/>
      <c r="J3" s="327"/>
      <c r="K3" s="327"/>
      <c r="L3" s="327"/>
      <c r="M3" s="327"/>
      <c r="N3" s="112"/>
    </row>
    <row r="4" spans="2:6" ht="12" customHeight="1">
      <c r="B4" s="1"/>
      <c r="C4" s="1"/>
      <c r="D4" s="1"/>
      <c r="E4" s="8"/>
      <c r="F4" s="8"/>
    </row>
    <row r="5" spans="1:6" s="4" customFormat="1" ht="37.5" customHeight="1">
      <c r="A5" s="11" t="s">
        <v>73</v>
      </c>
      <c r="B5" s="305" t="s">
        <v>8</v>
      </c>
      <c r="C5" s="305"/>
      <c r="D5" s="305"/>
      <c r="E5" s="305"/>
      <c r="F5" s="11"/>
    </row>
    <row r="6" spans="1:4" s="4" customFormat="1" ht="25.5" customHeight="1" thickBot="1">
      <c r="A6" s="12" t="s">
        <v>4</v>
      </c>
      <c r="B6" s="190" t="s">
        <v>85</v>
      </c>
      <c r="C6" s="58" t="s">
        <v>5</v>
      </c>
      <c r="D6" s="191">
        <v>2010</v>
      </c>
    </row>
    <row r="7" spans="1:14" s="5" customFormat="1" ht="15.75" customHeight="1" thickBot="1">
      <c r="A7" s="308" t="s">
        <v>14</v>
      </c>
      <c r="B7" s="311" t="s">
        <v>15</v>
      </c>
      <c r="C7" s="312"/>
      <c r="D7" s="313"/>
      <c r="E7" s="328" t="s">
        <v>6</v>
      </c>
      <c r="F7" s="329"/>
      <c r="G7" s="329"/>
      <c r="H7" s="329"/>
      <c r="I7" s="329"/>
      <c r="J7" s="304"/>
      <c r="K7" s="18"/>
      <c r="L7" s="323" t="s">
        <v>21</v>
      </c>
      <c r="M7" s="324"/>
      <c r="N7" s="149"/>
    </row>
    <row r="8" spans="1:14" s="5" customFormat="1" ht="15" customHeight="1">
      <c r="A8" s="309"/>
      <c r="B8" s="316" t="s">
        <v>17</v>
      </c>
      <c r="C8" s="318" t="s">
        <v>84</v>
      </c>
      <c r="D8" s="320" t="s">
        <v>75</v>
      </c>
      <c r="E8" s="314" t="s">
        <v>47</v>
      </c>
      <c r="F8" s="315"/>
      <c r="G8" s="314" t="s">
        <v>83</v>
      </c>
      <c r="H8" s="315"/>
      <c r="I8" s="314" t="s">
        <v>72</v>
      </c>
      <c r="J8" s="315"/>
      <c r="K8" s="19"/>
      <c r="L8" s="325" t="s">
        <v>22</v>
      </c>
      <c r="M8" s="326"/>
      <c r="N8" s="150"/>
    </row>
    <row r="9" spans="1:14" s="5" customFormat="1" ht="18" customHeight="1">
      <c r="A9" s="309"/>
      <c r="B9" s="316"/>
      <c r="C9" s="318"/>
      <c r="D9" s="321"/>
      <c r="E9" s="48" t="s">
        <v>80</v>
      </c>
      <c r="F9" s="124" t="s">
        <v>82</v>
      </c>
      <c r="G9" s="48" t="s">
        <v>80</v>
      </c>
      <c r="H9" s="124" t="s">
        <v>82</v>
      </c>
      <c r="I9" s="48" t="s">
        <v>80</v>
      </c>
      <c r="J9" s="124" t="s">
        <v>82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310"/>
      <c r="B10" s="317"/>
      <c r="C10" s="319"/>
      <c r="D10" s="322"/>
      <c r="E10" s="192" t="s">
        <v>86</v>
      </c>
      <c r="F10" s="192" t="s">
        <v>81</v>
      </c>
      <c r="G10" s="192" t="s">
        <v>86</v>
      </c>
      <c r="H10" s="192" t="s">
        <v>81</v>
      </c>
      <c r="I10" s="192" t="s">
        <v>86</v>
      </c>
      <c r="J10" s="192" t="s">
        <v>81</v>
      </c>
      <c r="K10" s="20"/>
      <c r="L10" s="193" t="s">
        <v>71</v>
      </c>
      <c r="M10" s="37" t="s">
        <v>50</v>
      </c>
      <c r="N10" s="126"/>
    </row>
    <row r="11" spans="1:4" s="8" customFormat="1" ht="15" customHeight="1" thickBot="1">
      <c r="A11" s="16"/>
      <c r="B11" s="25"/>
      <c r="C11" s="16"/>
      <c r="D11" s="16"/>
    </row>
    <row r="12" spans="1:17" ht="19.5" customHeight="1">
      <c r="A12" s="31" t="s">
        <v>33</v>
      </c>
      <c r="B12" s="221">
        <v>10.7</v>
      </c>
      <c r="C12" s="298">
        <v>1453</v>
      </c>
      <c r="D12" s="222">
        <v>161</v>
      </c>
      <c r="E12" s="221">
        <v>2.11</v>
      </c>
      <c r="F12" s="223">
        <v>1.3</v>
      </c>
      <c r="G12" s="224">
        <v>14</v>
      </c>
      <c r="H12" s="225">
        <v>24</v>
      </c>
      <c r="I12" s="226">
        <v>11</v>
      </c>
      <c r="J12" s="227">
        <v>-27</v>
      </c>
      <c r="K12" s="42"/>
      <c r="L12" s="184">
        <v>0</v>
      </c>
      <c r="M12" s="185">
        <v>0</v>
      </c>
      <c r="N12" s="194"/>
      <c r="O12" s="47"/>
      <c r="P12" s="42"/>
      <c r="Q12" s="42"/>
    </row>
    <row r="13" spans="1:17" ht="19.5" customHeight="1">
      <c r="A13" s="33" t="s">
        <v>34</v>
      </c>
      <c r="B13" s="228">
        <v>32.92</v>
      </c>
      <c r="C13" s="299">
        <v>874</v>
      </c>
      <c r="D13" s="229">
        <v>83</v>
      </c>
      <c r="E13" s="228">
        <v>0.59</v>
      </c>
      <c r="F13" s="230">
        <v>1.66</v>
      </c>
      <c r="G13" s="231">
        <v>-95</v>
      </c>
      <c r="H13" s="232">
        <v>-195</v>
      </c>
      <c r="I13" s="233">
        <v>2</v>
      </c>
      <c r="J13" s="234">
        <v>-37</v>
      </c>
      <c r="K13" s="42"/>
      <c r="L13" s="186">
        <v>0</v>
      </c>
      <c r="M13" s="187">
        <v>0</v>
      </c>
      <c r="N13" s="194"/>
      <c r="O13" s="47">
        <f>E13/(B13)</f>
        <v>0.017922235722964763</v>
      </c>
      <c r="P13" s="47">
        <f>F13/(B13)</f>
        <v>0.05042527339003645</v>
      </c>
      <c r="Q13" s="42"/>
    </row>
    <row r="14" spans="1:17" ht="19.5" customHeight="1">
      <c r="A14" s="33" t="s">
        <v>38</v>
      </c>
      <c r="B14" s="228">
        <v>42.4</v>
      </c>
      <c r="C14" s="299">
        <v>1046</v>
      </c>
      <c r="D14" s="229">
        <v>123</v>
      </c>
      <c r="E14" s="228">
        <v>3.34</v>
      </c>
      <c r="F14" s="230">
        <v>1.79</v>
      </c>
      <c r="G14" s="231">
        <v>-41</v>
      </c>
      <c r="H14" s="232">
        <v>43</v>
      </c>
      <c r="I14" s="233">
        <v>1</v>
      </c>
      <c r="J14" s="234">
        <v>-14</v>
      </c>
      <c r="K14" s="42"/>
      <c r="L14" s="186">
        <v>0</v>
      </c>
      <c r="M14" s="187">
        <v>545480</v>
      </c>
      <c r="N14" s="194"/>
      <c r="O14" s="47">
        <f>E14/(B14)</f>
        <v>0.07877358490566037</v>
      </c>
      <c r="P14" s="47">
        <f>F14/(B14)</f>
        <v>0.042216981132075476</v>
      </c>
      <c r="Q14" s="42"/>
    </row>
    <row r="15" spans="1:17" s="5" customFormat="1" ht="19.5" customHeight="1" thickBot="1">
      <c r="A15" s="35" t="s">
        <v>35</v>
      </c>
      <c r="B15" s="235">
        <v>9.82</v>
      </c>
      <c r="C15" s="300">
        <v>1551</v>
      </c>
      <c r="D15" s="236">
        <v>138</v>
      </c>
      <c r="E15" s="235">
        <v>-0.07</v>
      </c>
      <c r="F15" s="237">
        <v>1.05</v>
      </c>
      <c r="G15" s="238">
        <v>224</v>
      </c>
      <c r="H15" s="239">
        <v>42</v>
      </c>
      <c r="I15" s="240">
        <v>-3</v>
      </c>
      <c r="J15" s="241">
        <v>4</v>
      </c>
      <c r="K15" s="151"/>
      <c r="L15" s="186">
        <v>0</v>
      </c>
      <c r="M15" s="187">
        <v>191924</v>
      </c>
      <c r="N15" s="194"/>
      <c r="O15" s="47">
        <f>E15/(B15)</f>
        <v>-0.007128309572301426</v>
      </c>
      <c r="P15" s="47">
        <f>F15/(B15)</f>
        <v>0.10692464358452139</v>
      </c>
      <c r="Q15" s="151"/>
    </row>
    <row r="16" spans="1:15" s="5" customFormat="1" ht="13.5" customHeight="1" thickBot="1">
      <c r="A16" s="138" t="s">
        <v>36</v>
      </c>
      <c r="B16" s="163"/>
      <c r="C16" s="49"/>
      <c r="D16" s="164"/>
      <c r="E16" s="285"/>
      <c r="F16" s="285"/>
      <c r="G16" s="259"/>
      <c r="H16" s="259"/>
      <c r="I16" s="260"/>
      <c r="J16" s="261"/>
      <c r="K16" s="151"/>
      <c r="L16" s="188">
        <v>0</v>
      </c>
      <c r="M16" s="189">
        <v>0</v>
      </c>
      <c r="N16" s="195"/>
      <c r="O16" s="38"/>
    </row>
    <row r="17" spans="1:14" s="4" customFormat="1" ht="18.75" customHeight="1" thickBot="1">
      <c r="A17" s="140"/>
      <c r="B17" s="10"/>
      <c r="C17" s="10"/>
      <c r="D17" s="10"/>
      <c r="E17" s="10"/>
      <c r="F17" s="10"/>
      <c r="G17" s="10"/>
      <c r="H17" s="10"/>
      <c r="I17" s="10"/>
      <c r="J17" s="10"/>
      <c r="K17" s="7"/>
      <c r="L17" s="43"/>
      <c r="M17" s="43"/>
      <c r="N17" s="43"/>
    </row>
    <row r="18" spans="1:14" s="4" customFormat="1" ht="16.5" customHeight="1" thickBot="1" thickTop="1">
      <c r="A18" s="141" t="s">
        <v>18</v>
      </c>
      <c r="B18" s="156">
        <f>AVERAGE(B12:B15)</f>
        <v>23.96</v>
      </c>
      <c r="C18" s="53">
        <f aca="true" t="shared" si="0" ref="C18:J18">AVERAGE(C12:C15)</f>
        <v>1231</v>
      </c>
      <c r="D18" s="157">
        <f t="shared" si="0"/>
        <v>126.25</v>
      </c>
      <c r="E18" s="156">
        <f t="shared" si="0"/>
        <v>1.4924999999999997</v>
      </c>
      <c r="F18" s="158">
        <f t="shared" si="0"/>
        <v>1.45</v>
      </c>
      <c r="G18" s="282">
        <f t="shared" si="0"/>
        <v>25.5</v>
      </c>
      <c r="H18" s="284">
        <f t="shared" si="0"/>
        <v>-21.5</v>
      </c>
      <c r="I18" s="159">
        <f t="shared" si="0"/>
        <v>2.75</v>
      </c>
      <c r="J18" s="160">
        <f t="shared" si="0"/>
        <v>-18.5</v>
      </c>
      <c r="K18" s="15"/>
      <c r="L18" s="43"/>
      <c r="M18" s="43"/>
      <c r="N18" s="43"/>
    </row>
    <row r="19" spans="1:14" s="4" customFormat="1" ht="11.25" customHeight="1" thickBot="1" thickTop="1">
      <c r="A19" s="136"/>
      <c r="B19" s="161"/>
      <c r="C19" s="125"/>
      <c r="D19" s="136"/>
      <c r="E19" s="162"/>
      <c r="F19" s="162"/>
      <c r="G19" s="125"/>
      <c r="H19" s="125"/>
      <c r="I19" s="136"/>
      <c r="J19" s="136"/>
      <c r="K19" s="7"/>
      <c r="L19" s="43"/>
      <c r="M19" s="43"/>
      <c r="N19" s="43"/>
    </row>
    <row r="20" spans="1:14" s="4" customFormat="1" ht="15" customHeight="1" thickBot="1" thickTop="1">
      <c r="A20" s="143" t="s">
        <v>30</v>
      </c>
      <c r="B20" s="212">
        <v>8.96</v>
      </c>
      <c r="C20" s="214">
        <v>1426</v>
      </c>
      <c r="D20" s="215">
        <v>162</v>
      </c>
      <c r="E20" s="212">
        <v>1.11</v>
      </c>
      <c r="F20" s="213">
        <v>1.39</v>
      </c>
      <c r="G20" s="283">
        <v>40</v>
      </c>
      <c r="H20" s="286">
        <v>-3</v>
      </c>
      <c r="I20" s="216">
        <v>12</v>
      </c>
      <c r="J20" s="217">
        <v>-20</v>
      </c>
      <c r="K20" s="15"/>
      <c r="L20" s="43"/>
      <c r="M20" s="43"/>
      <c r="N20" s="43"/>
    </row>
    <row r="21" spans="3:10" s="4" customFormat="1" ht="13.5" hidden="1" thickBot="1" thickTop="1">
      <c r="C21" s="43"/>
      <c r="D21" s="43"/>
      <c r="E21" s="7"/>
      <c r="F21" s="7"/>
      <c r="G21" s="10"/>
      <c r="H21" s="10"/>
      <c r="I21" s="10"/>
      <c r="J21" s="10"/>
    </row>
    <row r="22" spans="1:14" s="4" customFormat="1" ht="13.5" customHeight="1" hidden="1" thickBot="1" thickTop="1">
      <c r="A22" s="15"/>
      <c r="B22" s="24"/>
      <c r="C22" s="23"/>
      <c r="D22" s="23"/>
      <c r="F22" s="15"/>
      <c r="G22" s="26" t="s">
        <v>24</v>
      </c>
      <c r="H22" s="27"/>
      <c r="I22" s="28"/>
      <c r="J22" s="29"/>
      <c r="K22" s="15"/>
      <c r="L22" s="40">
        <f>SUM(L12:L16)</f>
        <v>0</v>
      </c>
      <c r="M22" s="40">
        <f>SUM(M12:M16)</f>
        <v>737404</v>
      </c>
      <c r="N22" s="54"/>
    </row>
    <row r="23" ht="13.5" hidden="1" thickTop="1">
      <c r="L23" s="30"/>
    </row>
    <row r="24" ht="13.5" hidden="1" thickTop="1"/>
    <row r="25" ht="13.5" thickTop="1"/>
  </sheetData>
  <sheetProtection formatCells="0"/>
  <mergeCells count="15">
    <mergeCell ref="L7:M7"/>
    <mergeCell ref="L8:M8"/>
    <mergeCell ref="E3:F3"/>
    <mergeCell ref="I8:J8"/>
    <mergeCell ref="E7:J7"/>
    <mergeCell ref="B5:E5"/>
    <mergeCell ref="G3:M3"/>
    <mergeCell ref="F1:J1"/>
    <mergeCell ref="A7:A10"/>
    <mergeCell ref="B7:D7"/>
    <mergeCell ref="E8:F8"/>
    <mergeCell ref="G8:H8"/>
    <mergeCell ref="B8:B10"/>
    <mergeCell ref="C8:C10"/>
    <mergeCell ref="D8:D10"/>
  </mergeCells>
  <printOptions/>
  <pageMargins left="1.01" right="0.5" top="1.2" bottom="0.39" header="0.61" footer="0.17"/>
  <pageSetup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0"/>
  <sheetViews>
    <sheetView zoomScale="90" zoomScaleNormal="90" workbookViewId="0" topLeftCell="B1">
      <selection activeCell="F16" sqref="F16"/>
    </sheetView>
  </sheetViews>
  <sheetFormatPr defaultColWidth="11.421875" defaultRowHeight="12.75"/>
  <cols>
    <col min="1" max="1" width="21.7109375" style="2" customWidth="1"/>
    <col min="2" max="2" width="15.28125" style="2" customWidth="1"/>
    <col min="3" max="3" width="16.00390625" style="2" customWidth="1"/>
    <col min="4" max="4" width="15.421875" style="2" customWidth="1"/>
    <col min="5" max="10" width="14.7109375" style="2" customWidth="1"/>
    <col min="11" max="11" width="1.1484375" style="2" customWidth="1"/>
    <col min="12" max="13" width="12.140625" style="2" hidden="1" customWidth="1"/>
    <col min="14" max="14" width="6.00390625" style="42" customWidth="1"/>
    <col min="15" max="15" width="11.8515625" style="42" bestFit="1" customWidth="1"/>
    <col min="16" max="17" width="11.421875" style="42" customWidth="1"/>
    <col min="18" max="16384" width="11.421875" style="2" customWidth="1"/>
  </cols>
  <sheetData>
    <row r="1" spans="6:10" ht="34.5" customHeight="1">
      <c r="F1" s="307" t="s">
        <v>79</v>
      </c>
      <c r="G1" s="307"/>
      <c r="H1" s="307"/>
      <c r="I1" s="307"/>
      <c r="J1" s="307"/>
    </row>
    <row r="2" ht="8.25" customHeight="1">
      <c r="F2" s="3"/>
    </row>
    <row r="3" spans="5:14" ht="25.5" customHeight="1">
      <c r="E3" s="327"/>
      <c r="F3" s="327"/>
      <c r="G3" s="327" t="s">
        <v>74</v>
      </c>
      <c r="H3" s="327"/>
      <c r="I3" s="327"/>
      <c r="J3" s="327"/>
      <c r="K3" s="327"/>
      <c r="L3" s="327"/>
      <c r="M3" s="327"/>
      <c r="N3" s="206"/>
    </row>
    <row r="4" spans="2:6" ht="3.75" customHeight="1">
      <c r="B4" s="1"/>
      <c r="C4" s="1"/>
      <c r="D4" s="1"/>
      <c r="E4" s="8"/>
      <c r="F4" s="8"/>
    </row>
    <row r="5" spans="1:17" s="4" customFormat="1" ht="16.5" customHeight="1">
      <c r="A5" s="11" t="s">
        <v>76</v>
      </c>
      <c r="B5" s="305" t="s">
        <v>9</v>
      </c>
      <c r="C5" s="305"/>
      <c r="D5" s="305"/>
      <c r="E5" s="305"/>
      <c r="F5" s="11"/>
      <c r="N5" s="43"/>
      <c r="O5" s="43"/>
      <c r="P5" s="43"/>
      <c r="Q5" s="43"/>
    </row>
    <row r="6" spans="1:14" s="4" customFormat="1" ht="18" customHeight="1" thickBot="1">
      <c r="A6" s="12" t="s">
        <v>4</v>
      </c>
      <c r="B6" s="13" t="str">
        <f>'Resumen acuifero PVN'!B6</f>
        <v>Marzo</v>
      </c>
      <c r="C6" s="58" t="s">
        <v>5</v>
      </c>
      <c r="D6" s="14">
        <f>'Resumen acuifero PVN'!D6</f>
        <v>2010</v>
      </c>
      <c r="N6" s="43"/>
    </row>
    <row r="7" spans="1:14" s="5" customFormat="1" ht="15.75" customHeight="1" thickBot="1">
      <c r="A7" s="308" t="s">
        <v>14</v>
      </c>
      <c r="B7" s="311" t="s">
        <v>15</v>
      </c>
      <c r="C7" s="312"/>
      <c r="D7" s="313"/>
      <c r="E7" s="328" t="s">
        <v>6</v>
      </c>
      <c r="F7" s="329"/>
      <c r="G7" s="329"/>
      <c r="H7" s="329"/>
      <c r="I7" s="329"/>
      <c r="J7" s="304"/>
      <c r="K7" s="18"/>
      <c r="L7" s="323" t="s">
        <v>21</v>
      </c>
      <c r="M7" s="324"/>
      <c r="N7" s="149"/>
    </row>
    <row r="8" spans="1:14" s="5" customFormat="1" ht="15" customHeight="1">
      <c r="A8" s="309"/>
      <c r="B8" s="316" t="s">
        <v>17</v>
      </c>
      <c r="C8" s="318" t="s">
        <v>84</v>
      </c>
      <c r="D8" s="320" t="s">
        <v>75</v>
      </c>
      <c r="E8" s="314" t="s">
        <v>47</v>
      </c>
      <c r="F8" s="315"/>
      <c r="G8" s="314" t="s">
        <v>83</v>
      </c>
      <c r="H8" s="315"/>
      <c r="I8" s="314" t="s">
        <v>72</v>
      </c>
      <c r="J8" s="315"/>
      <c r="K8" s="19"/>
      <c r="L8" s="325" t="s">
        <v>22</v>
      </c>
      <c r="M8" s="326"/>
      <c r="N8" s="150"/>
    </row>
    <row r="9" spans="1:14" s="5" customFormat="1" ht="18" customHeight="1">
      <c r="A9" s="309"/>
      <c r="B9" s="316"/>
      <c r="C9" s="318"/>
      <c r="D9" s="321"/>
      <c r="E9" s="48" t="s">
        <v>80</v>
      </c>
      <c r="F9" s="124" t="s">
        <v>82</v>
      </c>
      <c r="G9" s="48" t="s">
        <v>80</v>
      </c>
      <c r="H9" s="124" t="s">
        <v>82</v>
      </c>
      <c r="I9" s="48" t="s">
        <v>80</v>
      </c>
      <c r="J9" s="124" t="s">
        <v>82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310"/>
      <c r="B10" s="317"/>
      <c r="C10" s="319"/>
      <c r="D10" s="322"/>
      <c r="E10" s="192" t="s">
        <v>86</v>
      </c>
      <c r="F10" s="139" t="s">
        <v>81</v>
      </c>
      <c r="G10" s="192" t="s">
        <v>86</v>
      </c>
      <c r="H10" s="139" t="s">
        <v>81</v>
      </c>
      <c r="I10" s="192" t="s">
        <v>86</v>
      </c>
      <c r="J10" s="139" t="s">
        <v>81</v>
      </c>
      <c r="K10" s="20"/>
      <c r="L10" s="193" t="s">
        <v>71</v>
      </c>
      <c r="M10" s="37" t="s">
        <v>50</v>
      </c>
      <c r="N10" s="126"/>
    </row>
    <row r="11" spans="1:17" s="8" customFormat="1" ht="9" customHeight="1" thickBot="1">
      <c r="A11" s="16"/>
      <c r="B11" s="25"/>
      <c r="C11" s="16"/>
      <c r="D11" s="16"/>
      <c r="N11" s="44"/>
      <c r="O11" s="44"/>
      <c r="P11" s="44"/>
      <c r="Q11" s="44"/>
    </row>
    <row r="12" spans="1:17" ht="19.5" customHeight="1">
      <c r="A12" s="31" t="s">
        <v>10</v>
      </c>
      <c r="B12" s="221">
        <v>12.51</v>
      </c>
      <c r="C12" s="298">
        <v>1462</v>
      </c>
      <c r="D12" s="222">
        <v>105</v>
      </c>
      <c r="E12" s="221">
        <v>0.04</v>
      </c>
      <c r="F12" s="223">
        <v>1.45</v>
      </c>
      <c r="G12" s="287">
        <v>209</v>
      </c>
      <c r="H12" s="291">
        <v>36</v>
      </c>
      <c r="I12" s="226">
        <v>21</v>
      </c>
      <c r="J12" s="227">
        <v>-22</v>
      </c>
      <c r="K12" s="42"/>
      <c r="L12" s="196">
        <v>12721</v>
      </c>
      <c r="M12" s="197">
        <v>4016454</v>
      </c>
      <c r="N12" s="205"/>
      <c r="O12" s="38">
        <f aca="true" t="shared" si="0" ref="O12:O20">E12/(B12)</f>
        <v>0.0031974420463629096</v>
      </c>
      <c r="P12" s="38">
        <f>F12/(B12)</f>
        <v>0.11590727418065547</v>
      </c>
      <c r="Q12" s="23"/>
    </row>
    <row r="13" spans="1:17" ht="19.5" customHeight="1">
      <c r="A13" s="32" t="s">
        <v>0</v>
      </c>
      <c r="B13" s="242">
        <v>38.93</v>
      </c>
      <c r="C13" s="301">
        <v>1455</v>
      </c>
      <c r="D13" s="302">
        <v>128</v>
      </c>
      <c r="E13" s="228">
        <v>0.88</v>
      </c>
      <c r="F13" s="230">
        <v>0.39</v>
      </c>
      <c r="G13" s="288">
        <v>-125</v>
      </c>
      <c r="H13" s="292">
        <v>-172</v>
      </c>
      <c r="I13" s="233">
        <v>20</v>
      </c>
      <c r="J13" s="234">
        <v>-126</v>
      </c>
      <c r="K13" s="42"/>
      <c r="L13" s="198">
        <v>0</v>
      </c>
      <c r="M13" s="199">
        <v>0</v>
      </c>
      <c r="N13" s="205"/>
      <c r="O13" s="38">
        <f t="shared" si="0"/>
        <v>0.022604675057796043</v>
      </c>
      <c r="P13" s="38">
        <f aca="true" t="shared" si="1" ref="P13:P22">F13/(B13)</f>
        <v>0.010017980991523246</v>
      </c>
      <c r="Q13" s="23"/>
    </row>
    <row r="14" spans="1:17" ht="19.5" customHeight="1">
      <c r="A14" s="32" t="s">
        <v>41</v>
      </c>
      <c r="B14" s="242">
        <v>16</v>
      </c>
      <c r="C14" s="301">
        <v>1566</v>
      </c>
      <c r="D14" s="302">
        <v>158</v>
      </c>
      <c r="E14" s="228">
        <v>1.06</v>
      </c>
      <c r="F14" s="230">
        <v>1.91</v>
      </c>
      <c r="G14" s="288">
        <v>32</v>
      </c>
      <c r="H14" s="292">
        <v>54</v>
      </c>
      <c r="I14" s="233">
        <v>28</v>
      </c>
      <c r="J14" s="234">
        <v>-21</v>
      </c>
      <c r="K14" s="42"/>
      <c r="L14" s="198">
        <v>0</v>
      </c>
      <c r="M14" s="199">
        <v>70375</v>
      </c>
      <c r="N14" s="205"/>
      <c r="O14" s="38">
        <f t="shared" si="0"/>
        <v>0.06625</v>
      </c>
      <c r="P14" s="38"/>
      <c r="Q14" s="23"/>
    </row>
    <row r="15" spans="1:17" ht="19.5" customHeight="1">
      <c r="A15" s="32" t="s">
        <v>25</v>
      </c>
      <c r="B15" s="242">
        <v>13.69</v>
      </c>
      <c r="C15" s="301">
        <v>1304</v>
      </c>
      <c r="D15" s="302">
        <v>73</v>
      </c>
      <c r="E15" s="228">
        <v>-0.58</v>
      </c>
      <c r="F15" s="230">
        <v>0.47</v>
      </c>
      <c r="G15" s="289">
        <v>-170</v>
      </c>
      <c r="H15" s="293">
        <v>266</v>
      </c>
      <c r="I15" s="233">
        <v>-28</v>
      </c>
      <c r="J15" s="234">
        <v>-8</v>
      </c>
      <c r="K15" s="42"/>
      <c r="L15" s="198">
        <v>19054</v>
      </c>
      <c r="M15" s="199">
        <v>2141923</v>
      </c>
      <c r="N15" s="205"/>
      <c r="O15" s="38">
        <f t="shared" si="0"/>
        <v>-0.042366691015339665</v>
      </c>
      <c r="P15" s="38">
        <f t="shared" si="1"/>
        <v>0.03433162892622352</v>
      </c>
      <c r="Q15" s="23"/>
    </row>
    <row r="16" spans="1:17" ht="19.5" customHeight="1">
      <c r="A16" s="32" t="s">
        <v>11</v>
      </c>
      <c r="B16" s="242">
        <v>11.36</v>
      </c>
      <c r="C16" s="301">
        <v>1363</v>
      </c>
      <c r="D16" s="302">
        <v>116</v>
      </c>
      <c r="E16" s="228">
        <v>0.21</v>
      </c>
      <c r="F16" s="230">
        <v>0.04</v>
      </c>
      <c r="G16" s="289">
        <v>46</v>
      </c>
      <c r="H16" s="293">
        <v>29</v>
      </c>
      <c r="I16" s="233">
        <v>-2</v>
      </c>
      <c r="J16" s="234">
        <v>-24</v>
      </c>
      <c r="K16" s="42"/>
      <c r="L16" s="200">
        <v>20385</v>
      </c>
      <c r="M16" s="199">
        <v>452069</v>
      </c>
      <c r="N16" s="205"/>
      <c r="O16" s="46">
        <f t="shared" si="0"/>
        <v>0.018485915492957746</v>
      </c>
      <c r="P16" s="38">
        <f t="shared" si="1"/>
        <v>0.0035211267605633804</v>
      </c>
      <c r="Q16" s="23"/>
    </row>
    <row r="17" spans="1:17" ht="19.5" customHeight="1">
      <c r="A17" s="32" t="s">
        <v>12</v>
      </c>
      <c r="B17" s="242">
        <v>5.64</v>
      </c>
      <c r="C17" s="301">
        <v>1428</v>
      </c>
      <c r="D17" s="302">
        <v>132</v>
      </c>
      <c r="E17" s="228">
        <v>0.31</v>
      </c>
      <c r="F17" s="230">
        <v>0.22</v>
      </c>
      <c r="G17" s="289">
        <v>48</v>
      </c>
      <c r="H17" s="293">
        <v>82</v>
      </c>
      <c r="I17" s="233">
        <v>-7</v>
      </c>
      <c r="J17" s="234">
        <v>-20</v>
      </c>
      <c r="K17" s="42"/>
      <c r="L17" s="201">
        <v>16214</v>
      </c>
      <c r="M17" s="202">
        <v>1529519</v>
      </c>
      <c r="N17" s="205"/>
      <c r="O17" s="38">
        <f t="shared" si="0"/>
        <v>0.0549645390070922</v>
      </c>
      <c r="P17" s="38">
        <f t="shared" si="1"/>
        <v>0.03900709219858156</v>
      </c>
      <c r="Q17" s="23"/>
    </row>
    <row r="18" spans="1:17" ht="19.5" customHeight="1">
      <c r="A18" s="32" t="s">
        <v>29</v>
      </c>
      <c r="B18" s="242">
        <v>16.96</v>
      </c>
      <c r="C18" s="301">
        <v>1451</v>
      </c>
      <c r="D18" s="302">
        <v>103</v>
      </c>
      <c r="E18" s="228">
        <v>-0.19</v>
      </c>
      <c r="F18" s="230">
        <v>0.29</v>
      </c>
      <c r="G18" s="289">
        <v>233</v>
      </c>
      <c r="H18" s="293">
        <v>498</v>
      </c>
      <c r="I18" s="233">
        <v>10</v>
      </c>
      <c r="J18" s="234">
        <v>13</v>
      </c>
      <c r="K18" s="42"/>
      <c r="L18" s="200">
        <v>2116</v>
      </c>
      <c r="M18" s="199">
        <v>3626056</v>
      </c>
      <c r="N18" s="205"/>
      <c r="O18" s="46">
        <f t="shared" si="0"/>
        <v>-0.011202830188679245</v>
      </c>
      <c r="P18" s="38">
        <f t="shared" si="1"/>
        <v>0.017099056603773585</v>
      </c>
      <c r="Q18" s="23"/>
    </row>
    <row r="19" spans="1:17" ht="19.5" customHeight="1">
      <c r="A19" s="32" t="s">
        <v>28</v>
      </c>
      <c r="B19" s="242">
        <v>2.31</v>
      </c>
      <c r="C19" s="301">
        <v>1193</v>
      </c>
      <c r="D19" s="302">
        <v>86</v>
      </c>
      <c r="E19" s="228">
        <v>0.12</v>
      </c>
      <c r="F19" s="230">
        <v>0.02</v>
      </c>
      <c r="G19" s="289" t="s">
        <v>51</v>
      </c>
      <c r="H19" s="293" t="s">
        <v>51</v>
      </c>
      <c r="I19" s="233" t="s">
        <v>51</v>
      </c>
      <c r="J19" s="234" t="s">
        <v>51</v>
      </c>
      <c r="K19" s="42"/>
      <c r="L19" s="198">
        <v>0</v>
      </c>
      <c r="M19" s="199">
        <v>443010</v>
      </c>
      <c r="N19" s="205"/>
      <c r="O19" s="46">
        <f t="shared" si="0"/>
        <v>0.051948051948051945</v>
      </c>
      <c r="P19" s="38">
        <f t="shared" si="1"/>
        <v>0.008658008658008658</v>
      </c>
      <c r="Q19" s="23"/>
    </row>
    <row r="20" spans="1:17" ht="19.5" customHeight="1">
      <c r="A20" s="32" t="s">
        <v>1</v>
      </c>
      <c r="B20" s="242">
        <v>17.24</v>
      </c>
      <c r="C20" s="301">
        <v>1080</v>
      </c>
      <c r="D20" s="302">
        <v>123</v>
      </c>
      <c r="E20" s="228">
        <v>-0.5</v>
      </c>
      <c r="F20" s="230">
        <v>1.25</v>
      </c>
      <c r="G20" s="289">
        <v>-120</v>
      </c>
      <c r="H20" s="293">
        <v>423</v>
      </c>
      <c r="I20" s="233">
        <v>21</v>
      </c>
      <c r="J20" s="234">
        <v>61</v>
      </c>
      <c r="K20" s="42"/>
      <c r="L20" s="198">
        <v>51564</v>
      </c>
      <c r="M20" s="199">
        <v>4508768</v>
      </c>
      <c r="N20" s="205"/>
      <c r="O20" s="38">
        <f t="shared" si="0"/>
        <v>-0.02900232018561485</v>
      </c>
      <c r="P20" s="38">
        <f t="shared" si="1"/>
        <v>0.07250580046403712</v>
      </c>
      <c r="Q20" s="23"/>
    </row>
    <row r="21" spans="1:17" s="5" customFormat="1" ht="19.5" customHeight="1">
      <c r="A21" s="34" t="s">
        <v>13</v>
      </c>
      <c r="B21" s="228">
        <v>24.22</v>
      </c>
      <c r="C21" s="299">
        <v>819</v>
      </c>
      <c r="D21" s="229">
        <v>74</v>
      </c>
      <c r="E21" s="228">
        <v>0.19</v>
      </c>
      <c r="F21" s="230">
        <v>0.66</v>
      </c>
      <c r="G21" s="289">
        <v>-89</v>
      </c>
      <c r="H21" s="293">
        <v>-37</v>
      </c>
      <c r="I21" s="233">
        <v>-8</v>
      </c>
      <c r="J21" s="234">
        <v>-28</v>
      </c>
      <c r="K21" s="151"/>
      <c r="L21" s="198">
        <v>2410</v>
      </c>
      <c r="M21" s="199">
        <v>1765588</v>
      </c>
      <c r="N21" s="205"/>
      <c r="O21" s="38">
        <f>E21/(B21)</f>
        <v>0.007844756399669695</v>
      </c>
      <c r="P21" s="38">
        <f t="shared" si="1"/>
        <v>0.027250206440957887</v>
      </c>
      <c r="Q21" s="23"/>
    </row>
    <row r="22" spans="1:17" s="5" customFormat="1" ht="19.5" customHeight="1" thickBot="1">
      <c r="A22" s="35" t="s">
        <v>20</v>
      </c>
      <c r="B22" s="235">
        <v>31.22</v>
      </c>
      <c r="C22" s="300" t="s">
        <v>51</v>
      </c>
      <c r="D22" s="236" t="s">
        <v>51</v>
      </c>
      <c r="E22" s="235">
        <v>0.43</v>
      </c>
      <c r="F22" s="237">
        <v>3.14</v>
      </c>
      <c r="G22" s="290" t="s">
        <v>51</v>
      </c>
      <c r="H22" s="294" t="s">
        <v>51</v>
      </c>
      <c r="I22" s="258" t="s">
        <v>51</v>
      </c>
      <c r="J22" s="236" t="s">
        <v>51</v>
      </c>
      <c r="K22" s="151"/>
      <c r="L22" s="198">
        <v>0</v>
      </c>
      <c r="M22" s="199">
        <v>900</v>
      </c>
      <c r="N22" s="205"/>
      <c r="O22" s="38">
        <f>E22/(B22)</f>
        <v>0.013773222293401666</v>
      </c>
      <c r="P22" s="38">
        <f t="shared" si="1"/>
        <v>0.10057655349135171</v>
      </c>
      <c r="Q22" s="23"/>
    </row>
    <row r="23" spans="1:17" s="5" customFormat="1" ht="13.5" customHeight="1" thickBot="1">
      <c r="A23" s="45" t="s">
        <v>27</v>
      </c>
      <c r="B23" s="163"/>
      <c r="C23" s="49"/>
      <c r="D23" s="164"/>
      <c r="E23" s="153"/>
      <c r="F23" s="153"/>
      <c r="G23" s="259"/>
      <c r="H23" s="259"/>
      <c r="I23" s="260"/>
      <c r="J23" s="261"/>
      <c r="K23" s="151"/>
      <c r="L23" s="203">
        <v>0</v>
      </c>
      <c r="M23" s="204">
        <v>0</v>
      </c>
      <c r="N23" s="205"/>
      <c r="Q23" s="23"/>
    </row>
    <row r="24" spans="1:17" s="4" customFormat="1" ht="9.75" customHeight="1" thickBot="1">
      <c r="A24" s="140"/>
      <c r="B24" s="140"/>
      <c r="C24" s="140"/>
      <c r="D24" s="140"/>
      <c r="E24" s="140"/>
      <c r="F24" s="140"/>
      <c r="G24" s="140"/>
      <c r="H24" s="140"/>
      <c r="I24" s="140"/>
      <c r="J24" s="7"/>
      <c r="K24" s="7"/>
      <c r="L24" s="43"/>
      <c r="M24" s="43"/>
      <c r="N24" s="43"/>
      <c r="O24" s="39"/>
      <c r="P24" s="43"/>
      <c r="Q24" s="121"/>
    </row>
    <row r="25" spans="1:17" s="4" customFormat="1" ht="19.5" customHeight="1" thickBot="1" thickTop="1">
      <c r="A25" s="144" t="s">
        <v>18</v>
      </c>
      <c r="B25" s="165">
        <f>AVERAGE(B12:B22)</f>
        <v>17.28</v>
      </c>
      <c r="C25" s="145">
        <f aca="true" t="shared" si="2" ref="C25:J25">AVERAGE(C12:C22)</f>
        <v>1312.1</v>
      </c>
      <c r="D25" s="166">
        <f t="shared" si="2"/>
        <v>109.8</v>
      </c>
      <c r="E25" s="165">
        <f t="shared" si="2"/>
        <v>0.17909090909090908</v>
      </c>
      <c r="F25" s="295">
        <f t="shared" si="2"/>
        <v>0.8945454545454545</v>
      </c>
      <c r="G25" s="262">
        <f t="shared" si="2"/>
        <v>7.111111111111111</v>
      </c>
      <c r="H25" s="263">
        <f t="shared" si="2"/>
        <v>131</v>
      </c>
      <c r="I25" s="264">
        <f t="shared" si="2"/>
        <v>6.111111111111111</v>
      </c>
      <c r="J25" s="160">
        <f t="shared" si="2"/>
        <v>-19.444444444444443</v>
      </c>
      <c r="K25" s="15"/>
      <c r="L25" s="43"/>
      <c r="M25" s="43"/>
      <c r="N25" s="43"/>
      <c r="O25" s="39"/>
      <c r="P25" s="43"/>
      <c r="Q25" s="43"/>
    </row>
    <row r="26" spans="1:17" s="4" customFormat="1" ht="6.75" customHeight="1" thickBot="1" thickTop="1">
      <c r="A26" s="136"/>
      <c r="B26" s="161"/>
      <c r="C26" s="125"/>
      <c r="D26" s="136"/>
      <c r="E26" s="162"/>
      <c r="F26" s="162"/>
      <c r="G26" s="125"/>
      <c r="H26" s="125"/>
      <c r="I26" s="136"/>
      <c r="J26" s="136"/>
      <c r="K26" s="7"/>
      <c r="L26" s="43"/>
      <c r="M26" s="43"/>
      <c r="N26" s="43"/>
      <c r="O26" s="39"/>
      <c r="P26" s="43"/>
      <c r="Q26" s="43"/>
    </row>
    <row r="27" spans="1:17" s="4" customFormat="1" ht="19.5" customHeight="1" thickBot="1" thickTop="1">
      <c r="A27" s="137" t="s">
        <v>30</v>
      </c>
      <c r="B27" s="212">
        <v>13.47</v>
      </c>
      <c r="C27" s="214">
        <v>1292</v>
      </c>
      <c r="D27" s="218">
        <v>118</v>
      </c>
      <c r="E27" s="212">
        <v>-0.02</v>
      </c>
      <c r="F27" s="213">
        <v>0.49</v>
      </c>
      <c r="G27" s="265">
        <v>-60</v>
      </c>
      <c r="H27" s="266">
        <v>-47</v>
      </c>
      <c r="I27" s="216">
        <v>-8</v>
      </c>
      <c r="J27" s="217">
        <v>-25</v>
      </c>
      <c r="K27" s="15"/>
      <c r="L27" s="43"/>
      <c r="M27" s="43"/>
      <c r="N27" s="43"/>
      <c r="O27" s="39"/>
      <c r="P27" s="43"/>
      <c r="Q27" s="43"/>
    </row>
    <row r="28" spans="3:17" s="4" customFormat="1" ht="13.5" hidden="1" thickBot="1" thickTop="1">
      <c r="C28" s="43"/>
      <c r="D28" s="43"/>
      <c r="E28" s="7"/>
      <c r="F28" s="7"/>
      <c r="G28" s="10"/>
      <c r="H28" s="10"/>
      <c r="I28" s="10"/>
      <c r="J28" s="10"/>
      <c r="N28" s="43"/>
      <c r="O28" s="43"/>
      <c r="P28" s="43"/>
      <c r="Q28" s="43"/>
    </row>
    <row r="29" spans="1:17" s="4" customFormat="1" ht="13.5" customHeight="1" hidden="1" thickBot="1" thickTop="1">
      <c r="A29" s="15"/>
      <c r="B29" s="24"/>
      <c r="C29" s="54"/>
      <c r="D29" s="54"/>
      <c r="F29" s="15"/>
      <c r="G29" s="26" t="s">
        <v>24</v>
      </c>
      <c r="H29" s="27"/>
      <c r="I29" s="28"/>
      <c r="J29" s="29"/>
      <c r="K29" s="15"/>
      <c r="L29" s="40">
        <f>SUM(L12:L23)</f>
        <v>124464</v>
      </c>
      <c r="M29" s="40">
        <f>SUM(M12:M23)</f>
        <v>18554662</v>
      </c>
      <c r="N29" s="54"/>
      <c r="O29" s="43"/>
      <c r="P29" s="43"/>
      <c r="Q29" s="43"/>
    </row>
    <row r="30" spans="12:13" ht="9" customHeight="1" thickTop="1">
      <c r="L30" s="42"/>
      <c r="M30" s="42"/>
    </row>
  </sheetData>
  <sheetProtection formatCells="0"/>
  <mergeCells count="15">
    <mergeCell ref="A7:A10"/>
    <mergeCell ref="B7:D7"/>
    <mergeCell ref="E8:F8"/>
    <mergeCell ref="G8:H8"/>
    <mergeCell ref="B8:B10"/>
    <mergeCell ref="C8:C10"/>
    <mergeCell ref="D8:D10"/>
    <mergeCell ref="F1:J1"/>
    <mergeCell ref="L7:M7"/>
    <mergeCell ref="L8:M8"/>
    <mergeCell ref="E3:F3"/>
    <mergeCell ref="I8:J8"/>
    <mergeCell ref="E7:J7"/>
    <mergeCell ref="B5:E5"/>
    <mergeCell ref="G3:M3"/>
  </mergeCells>
  <printOptions/>
  <pageMargins left="1.01" right="0.5" top="0.98" bottom="0.39" header="0.61" footer="0.17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21"/>
  <sheetViews>
    <sheetView workbookViewId="0" topLeftCell="B1">
      <selection activeCell="J21" sqref="J21"/>
    </sheetView>
  </sheetViews>
  <sheetFormatPr defaultColWidth="11.421875" defaultRowHeight="12.75"/>
  <cols>
    <col min="1" max="1" width="22.00390625" style="2" customWidth="1"/>
    <col min="2" max="2" width="15.7109375" style="2" customWidth="1"/>
    <col min="3" max="3" width="15.140625" style="2" customWidth="1"/>
    <col min="4" max="4" width="15.8515625" style="2" customWidth="1"/>
    <col min="5" max="5" width="14.28125" style="2" customWidth="1"/>
    <col min="6" max="6" width="14.57421875" style="2" customWidth="1"/>
    <col min="7" max="7" width="13.7109375" style="2" customWidth="1"/>
    <col min="8" max="8" width="14.8515625" style="2" customWidth="1"/>
    <col min="9" max="9" width="13.7109375" style="2" customWidth="1"/>
    <col min="10" max="10" width="15.00390625" style="2" customWidth="1"/>
    <col min="11" max="11" width="1.1484375" style="2" customWidth="1"/>
    <col min="12" max="13" width="12.140625" style="2" hidden="1" customWidth="1"/>
    <col min="14" max="14" width="3.28125" style="42" customWidth="1"/>
    <col min="15" max="16384" width="11.421875" style="2" customWidth="1"/>
  </cols>
  <sheetData>
    <row r="1" spans="6:10" ht="30.75" customHeight="1">
      <c r="F1" s="307" t="s">
        <v>79</v>
      </c>
      <c r="G1" s="307"/>
      <c r="H1" s="307"/>
      <c r="I1" s="307"/>
      <c r="J1" s="307"/>
    </row>
    <row r="2" ht="12.75">
      <c r="F2" s="3"/>
    </row>
    <row r="3" spans="5:14" ht="28.5" customHeight="1">
      <c r="E3" s="327"/>
      <c r="F3" s="327"/>
      <c r="G3" s="327" t="s">
        <v>74</v>
      </c>
      <c r="H3" s="327"/>
      <c r="I3" s="327"/>
      <c r="J3" s="327"/>
      <c r="K3" s="327"/>
      <c r="L3" s="327"/>
      <c r="M3" s="327"/>
      <c r="N3" s="206"/>
    </row>
    <row r="4" spans="2:6" ht="12" customHeight="1">
      <c r="B4" s="1"/>
      <c r="C4" s="1"/>
      <c r="D4" s="1"/>
      <c r="E4" s="8"/>
      <c r="F4" s="8"/>
    </row>
    <row r="5" spans="1:14" s="4" customFormat="1" ht="34.5" customHeight="1">
      <c r="A5" s="11" t="s">
        <v>77</v>
      </c>
      <c r="B5" s="305" t="s">
        <v>43</v>
      </c>
      <c r="C5" s="305"/>
      <c r="D5" s="305"/>
      <c r="E5" s="305"/>
      <c r="F5" s="11"/>
      <c r="N5" s="43"/>
    </row>
    <row r="6" spans="1:14" s="4" customFormat="1" ht="18" customHeight="1" thickBot="1">
      <c r="A6" s="12" t="s">
        <v>4</v>
      </c>
      <c r="B6" s="13" t="str">
        <f>'Resumen acuifero PVN'!B6</f>
        <v>Marzo</v>
      </c>
      <c r="C6" s="58" t="s">
        <v>5</v>
      </c>
      <c r="D6" s="14">
        <f>'Resumen acuifero PVN'!D6</f>
        <v>2010</v>
      </c>
      <c r="N6" s="43"/>
    </row>
    <row r="7" spans="1:14" s="5" customFormat="1" ht="15.75" customHeight="1" thickBot="1">
      <c r="A7" s="308" t="s">
        <v>14</v>
      </c>
      <c r="B7" s="311" t="s">
        <v>15</v>
      </c>
      <c r="C7" s="312"/>
      <c r="D7" s="313"/>
      <c r="E7" s="328" t="s">
        <v>6</v>
      </c>
      <c r="F7" s="329"/>
      <c r="G7" s="329"/>
      <c r="H7" s="329"/>
      <c r="I7" s="329"/>
      <c r="J7" s="304"/>
      <c r="K7" s="18"/>
      <c r="L7" s="323" t="s">
        <v>21</v>
      </c>
      <c r="M7" s="324"/>
      <c r="N7" s="149"/>
    </row>
    <row r="8" spans="1:14" s="5" customFormat="1" ht="15" customHeight="1">
      <c r="A8" s="309"/>
      <c r="B8" s="316" t="s">
        <v>17</v>
      </c>
      <c r="C8" s="318" t="s">
        <v>84</v>
      </c>
      <c r="D8" s="320" t="s">
        <v>75</v>
      </c>
      <c r="E8" s="314" t="s">
        <v>47</v>
      </c>
      <c r="F8" s="315"/>
      <c r="G8" s="314" t="s">
        <v>83</v>
      </c>
      <c r="H8" s="315"/>
      <c r="I8" s="314" t="s">
        <v>72</v>
      </c>
      <c r="J8" s="315"/>
      <c r="K8" s="19"/>
      <c r="L8" s="325" t="s">
        <v>22</v>
      </c>
      <c r="M8" s="326"/>
      <c r="N8" s="150"/>
    </row>
    <row r="9" spans="1:14" s="5" customFormat="1" ht="18" customHeight="1">
      <c r="A9" s="309"/>
      <c r="B9" s="316"/>
      <c r="C9" s="318"/>
      <c r="D9" s="321"/>
      <c r="E9" s="48" t="s">
        <v>80</v>
      </c>
      <c r="F9" s="124" t="s">
        <v>82</v>
      </c>
      <c r="G9" s="48" t="s">
        <v>80</v>
      </c>
      <c r="H9" s="124" t="s">
        <v>82</v>
      </c>
      <c r="I9" s="48" t="s">
        <v>80</v>
      </c>
      <c r="J9" s="124" t="s">
        <v>82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310"/>
      <c r="B10" s="317"/>
      <c r="C10" s="319"/>
      <c r="D10" s="322"/>
      <c r="E10" s="192" t="s">
        <v>86</v>
      </c>
      <c r="F10" s="139" t="s">
        <v>81</v>
      </c>
      <c r="G10" s="192" t="s">
        <v>86</v>
      </c>
      <c r="H10" s="139" t="s">
        <v>81</v>
      </c>
      <c r="I10" s="192" t="s">
        <v>86</v>
      </c>
      <c r="J10" s="139" t="s">
        <v>81</v>
      </c>
      <c r="K10" s="20"/>
      <c r="L10" s="193" t="s">
        <v>71</v>
      </c>
      <c r="M10" s="37" t="s">
        <v>50</v>
      </c>
      <c r="N10" s="126"/>
    </row>
    <row r="11" spans="1:14" s="8" customFormat="1" ht="15" customHeight="1" thickBot="1">
      <c r="A11" s="16"/>
      <c r="B11" s="25"/>
      <c r="C11" s="16"/>
      <c r="D11" s="16"/>
      <c r="N11" s="44"/>
    </row>
    <row r="12" spans="1:16" s="5" customFormat="1" ht="19.5" customHeight="1">
      <c r="A12" s="31" t="s">
        <v>39</v>
      </c>
      <c r="B12" s="221">
        <v>19.67</v>
      </c>
      <c r="C12" s="298">
        <v>1243</v>
      </c>
      <c r="D12" s="222">
        <v>117</v>
      </c>
      <c r="E12" s="221">
        <v>0.71</v>
      </c>
      <c r="F12" s="223">
        <v>3.23</v>
      </c>
      <c r="G12" s="224">
        <v>-42</v>
      </c>
      <c r="H12" s="225">
        <v>-14</v>
      </c>
      <c r="I12" s="226">
        <v>-1</v>
      </c>
      <c r="J12" s="227">
        <v>-15</v>
      </c>
      <c r="K12" s="151"/>
      <c r="L12" s="196">
        <v>24</v>
      </c>
      <c r="M12" s="197">
        <v>809995</v>
      </c>
      <c r="N12" s="205"/>
      <c r="O12" s="38">
        <f>E12/(B12)</f>
        <v>0.03609557702084392</v>
      </c>
      <c r="P12" s="47">
        <f>F12/(B12)</f>
        <v>0.16420945602440262</v>
      </c>
    </row>
    <row r="13" spans="1:16" s="5" customFormat="1" ht="19.5" customHeight="1" thickBot="1">
      <c r="A13" s="35" t="s">
        <v>40</v>
      </c>
      <c r="B13" s="235">
        <v>39.73</v>
      </c>
      <c r="C13" s="300">
        <v>1327</v>
      </c>
      <c r="D13" s="236">
        <v>111</v>
      </c>
      <c r="E13" s="235">
        <v>1.91</v>
      </c>
      <c r="F13" s="237">
        <v>4.21</v>
      </c>
      <c r="G13" s="238">
        <v>-43</v>
      </c>
      <c r="H13" s="239">
        <v>-108</v>
      </c>
      <c r="I13" s="240">
        <v>3</v>
      </c>
      <c r="J13" s="241">
        <v>-25</v>
      </c>
      <c r="K13" s="151"/>
      <c r="L13" s="200">
        <v>192</v>
      </c>
      <c r="M13" s="202">
        <v>1814440</v>
      </c>
      <c r="N13" s="205"/>
      <c r="O13" s="38">
        <f>E13/(B13)</f>
        <v>0.048074502894538136</v>
      </c>
      <c r="P13" s="47">
        <f>F13/(B13)</f>
        <v>0.10596526554241129</v>
      </c>
    </row>
    <row r="14" spans="1:15" s="5" customFormat="1" ht="13.5" customHeight="1" thickBot="1">
      <c r="A14" s="59" t="s">
        <v>36</v>
      </c>
      <c r="B14" s="153"/>
      <c r="C14" s="55"/>
      <c r="D14" s="152"/>
      <c r="E14" s="153"/>
      <c r="F14" s="153"/>
      <c r="G14" s="51"/>
      <c r="H14" s="51"/>
      <c r="I14" s="154"/>
      <c r="J14" s="155"/>
      <c r="K14" s="151"/>
      <c r="L14" s="207">
        <v>190</v>
      </c>
      <c r="M14" s="208">
        <v>46313</v>
      </c>
      <c r="N14" s="205"/>
      <c r="O14" s="38"/>
    </row>
    <row r="15" spans="1:14" s="4" customFormat="1" ht="11.2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7"/>
      <c r="L15" s="43"/>
      <c r="M15" s="43"/>
      <c r="N15" s="43"/>
    </row>
    <row r="16" spans="1:14" s="4" customFormat="1" ht="15" customHeight="1" thickBot="1" thickTop="1">
      <c r="A16" s="146" t="s">
        <v>18</v>
      </c>
      <c r="B16" s="156">
        <f>AVERAGE(B12:B13)</f>
        <v>29.7</v>
      </c>
      <c r="C16" s="53">
        <f aca="true" t="shared" si="0" ref="C16:J16">AVERAGE(C12:C13)</f>
        <v>1285</v>
      </c>
      <c r="D16" s="157">
        <f t="shared" si="0"/>
        <v>114</v>
      </c>
      <c r="E16" s="156">
        <f t="shared" si="0"/>
        <v>1.31</v>
      </c>
      <c r="F16" s="158">
        <f t="shared" si="0"/>
        <v>3.7199999999999998</v>
      </c>
      <c r="G16" s="142">
        <f t="shared" si="0"/>
        <v>-42.5</v>
      </c>
      <c r="H16" s="267">
        <f t="shared" si="0"/>
        <v>-61</v>
      </c>
      <c r="I16" s="159">
        <f t="shared" si="0"/>
        <v>1</v>
      </c>
      <c r="J16" s="160">
        <f t="shared" si="0"/>
        <v>-20</v>
      </c>
      <c r="K16" s="15"/>
      <c r="L16" s="43"/>
      <c r="M16" s="43"/>
      <c r="N16" s="43"/>
    </row>
    <row r="17" spans="1:14" s="4" customFormat="1" ht="8.25" customHeight="1" thickBot="1" thickTop="1">
      <c r="A17" s="10"/>
      <c r="B17" s="167"/>
      <c r="C17" s="50"/>
      <c r="D17" s="10"/>
      <c r="E17" s="168"/>
      <c r="F17" s="168"/>
      <c r="G17" s="50"/>
      <c r="H17" s="50"/>
      <c r="I17" s="10"/>
      <c r="J17" s="10"/>
      <c r="K17" s="7"/>
      <c r="L17" s="43"/>
      <c r="M17" s="43"/>
      <c r="N17" s="43"/>
    </row>
    <row r="18" spans="1:14" s="4" customFormat="1" ht="15" customHeight="1" thickBot="1" thickTop="1">
      <c r="A18" s="147" t="s">
        <v>30</v>
      </c>
      <c r="B18" s="212">
        <v>49.12</v>
      </c>
      <c r="C18" s="214">
        <v>2113</v>
      </c>
      <c r="D18" s="215">
        <v>155</v>
      </c>
      <c r="E18" s="212">
        <v>0.97</v>
      </c>
      <c r="F18" s="213">
        <v>3.2</v>
      </c>
      <c r="G18" s="265">
        <v>217</v>
      </c>
      <c r="H18" s="266">
        <v>40</v>
      </c>
      <c r="I18" s="216">
        <v>3</v>
      </c>
      <c r="J18" s="217">
        <v>-11</v>
      </c>
      <c r="K18" s="15"/>
      <c r="L18" s="43"/>
      <c r="M18" s="43"/>
      <c r="N18" s="43"/>
    </row>
    <row r="19" spans="2:14" s="4" customFormat="1" ht="13.5" hidden="1" thickBot="1" thickTop="1">
      <c r="B19" s="43"/>
      <c r="C19" s="43"/>
      <c r="D19" s="43"/>
      <c r="E19" s="7"/>
      <c r="F19" s="7"/>
      <c r="G19" s="10"/>
      <c r="H19" s="10"/>
      <c r="I19" s="10"/>
      <c r="J19" s="10"/>
      <c r="N19" s="43"/>
    </row>
    <row r="20" spans="1:14" s="4" customFormat="1" ht="13.5" customHeight="1" hidden="1" thickBot="1" thickTop="1">
      <c r="A20" s="15"/>
      <c r="B20" s="24"/>
      <c r="C20" s="54"/>
      <c r="D20" s="54"/>
      <c r="E20" s="43"/>
      <c r="F20" s="15"/>
      <c r="G20" s="26" t="s">
        <v>24</v>
      </c>
      <c r="H20" s="27"/>
      <c r="I20" s="28"/>
      <c r="J20" s="29"/>
      <c r="K20" s="15"/>
      <c r="L20" s="40">
        <f>SUM(L12:L14)</f>
        <v>406</v>
      </c>
      <c r="M20" s="40">
        <f>SUM(M12:M14)</f>
        <v>2670748</v>
      </c>
      <c r="N20" s="54"/>
    </row>
    <row r="21" ht="6" customHeight="1" thickTop="1">
      <c r="L21" s="30"/>
    </row>
  </sheetData>
  <sheetProtection formatCells="0"/>
  <mergeCells count="15">
    <mergeCell ref="A7:A10"/>
    <mergeCell ref="B7:D7"/>
    <mergeCell ref="E7:J7"/>
    <mergeCell ref="L7:M7"/>
    <mergeCell ref="B8:B10"/>
    <mergeCell ref="C8:C10"/>
    <mergeCell ref="D8:D10"/>
    <mergeCell ref="E8:F8"/>
    <mergeCell ref="G8:H8"/>
    <mergeCell ref="I8:J8"/>
    <mergeCell ref="L8:M8"/>
    <mergeCell ref="F1:J1"/>
    <mergeCell ref="E3:F3"/>
    <mergeCell ref="G3:M3"/>
    <mergeCell ref="B5:E5"/>
  </mergeCells>
  <printOptions/>
  <pageMargins left="0.8661417322834646" right="0.75" top="0.984251968503937" bottom="1" header="0" footer="0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P19"/>
  <sheetViews>
    <sheetView tabSelected="1" workbookViewId="0" topLeftCell="F1">
      <selection activeCell="J19" sqref="A1:M19"/>
    </sheetView>
  </sheetViews>
  <sheetFormatPr defaultColWidth="11.421875" defaultRowHeight="12.75"/>
  <cols>
    <col min="1" max="1" width="23.421875" style="2" customWidth="1"/>
    <col min="2" max="2" width="14.7109375" style="2" customWidth="1"/>
    <col min="3" max="3" width="14.140625" style="2" customWidth="1"/>
    <col min="4" max="4" width="11.8515625" style="2" customWidth="1"/>
    <col min="5" max="10" width="14.140625" style="2" customWidth="1"/>
    <col min="11" max="11" width="1.1484375" style="2" customWidth="1"/>
    <col min="12" max="12" width="12.140625" style="2" hidden="1" customWidth="1"/>
    <col min="13" max="13" width="12.00390625" style="2" hidden="1" customWidth="1"/>
    <col min="14" max="14" width="5.140625" style="42" customWidth="1"/>
    <col min="15" max="15" width="11.8515625" style="2" bestFit="1" customWidth="1"/>
    <col min="16" max="16384" width="11.421875" style="2" customWidth="1"/>
  </cols>
  <sheetData>
    <row r="1" spans="6:10" ht="32.25" customHeight="1">
      <c r="F1" s="307" t="s">
        <v>79</v>
      </c>
      <c r="G1" s="307"/>
      <c r="H1" s="307"/>
      <c r="I1" s="307"/>
      <c r="J1" s="307"/>
    </row>
    <row r="2" ht="12.75">
      <c r="F2" s="3"/>
    </row>
    <row r="3" spans="5:14" ht="28.5" customHeight="1">
      <c r="E3" s="327"/>
      <c r="F3" s="327"/>
      <c r="G3" s="327" t="s">
        <v>74</v>
      </c>
      <c r="H3" s="327"/>
      <c r="I3" s="327"/>
      <c r="J3" s="327"/>
      <c r="K3" s="327"/>
      <c r="L3" s="327"/>
      <c r="M3" s="327"/>
      <c r="N3" s="206"/>
    </row>
    <row r="4" spans="2:6" ht="12" customHeight="1">
      <c r="B4" s="1"/>
      <c r="C4" s="1"/>
      <c r="D4" s="1"/>
      <c r="E4" s="8"/>
      <c r="F4" s="8"/>
    </row>
    <row r="5" spans="1:14" s="4" customFormat="1" ht="37.5" customHeight="1">
      <c r="A5" s="11" t="s">
        <v>78</v>
      </c>
      <c r="B5" s="305" t="s">
        <v>42</v>
      </c>
      <c r="C5" s="305"/>
      <c r="D5" s="305"/>
      <c r="E5" s="305"/>
      <c r="F5" s="305"/>
      <c r="N5" s="43"/>
    </row>
    <row r="6" spans="1:14" s="4" customFormat="1" ht="25.5" customHeight="1" thickBot="1">
      <c r="A6" s="12" t="s">
        <v>4</v>
      </c>
      <c r="B6" s="13" t="str">
        <f>'Resumen acuifero PVN'!B6</f>
        <v>Marzo</v>
      </c>
      <c r="C6" s="58" t="s">
        <v>5</v>
      </c>
      <c r="D6" s="14">
        <f>'Resumen acuifero PVN'!D6</f>
        <v>2010</v>
      </c>
      <c r="N6" s="43"/>
    </row>
    <row r="7" spans="1:14" s="5" customFormat="1" ht="15.75" customHeight="1" thickBot="1">
      <c r="A7" s="308" t="s">
        <v>14</v>
      </c>
      <c r="B7" s="311" t="s">
        <v>15</v>
      </c>
      <c r="C7" s="312"/>
      <c r="D7" s="313"/>
      <c r="E7" s="328" t="s">
        <v>6</v>
      </c>
      <c r="F7" s="329"/>
      <c r="G7" s="329"/>
      <c r="H7" s="329"/>
      <c r="I7" s="329"/>
      <c r="J7" s="304"/>
      <c r="K7" s="18"/>
      <c r="L7" s="323" t="s">
        <v>21</v>
      </c>
      <c r="M7" s="324"/>
      <c r="N7" s="149"/>
    </row>
    <row r="8" spans="1:14" s="5" customFormat="1" ht="15" customHeight="1">
      <c r="A8" s="309"/>
      <c r="B8" s="316" t="s">
        <v>17</v>
      </c>
      <c r="C8" s="318" t="s">
        <v>84</v>
      </c>
      <c r="D8" s="320" t="s">
        <v>75</v>
      </c>
      <c r="E8" s="314" t="s">
        <v>47</v>
      </c>
      <c r="F8" s="315"/>
      <c r="G8" s="314" t="s">
        <v>83</v>
      </c>
      <c r="H8" s="315"/>
      <c r="I8" s="314" t="s">
        <v>72</v>
      </c>
      <c r="J8" s="315"/>
      <c r="K8" s="19"/>
      <c r="L8" s="325" t="s">
        <v>22</v>
      </c>
      <c r="M8" s="326"/>
      <c r="N8" s="150"/>
    </row>
    <row r="9" spans="1:14" s="5" customFormat="1" ht="18" customHeight="1">
      <c r="A9" s="309"/>
      <c r="B9" s="316"/>
      <c r="C9" s="318"/>
      <c r="D9" s="321"/>
      <c r="E9" s="48" t="s">
        <v>80</v>
      </c>
      <c r="F9" s="124" t="s">
        <v>82</v>
      </c>
      <c r="G9" s="48" t="s">
        <v>80</v>
      </c>
      <c r="H9" s="124" t="s">
        <v>82</v>
      </c>
      <c r="I9" s="48" t="s">
        <v>80</v>
      </c>
      <c r="J9" s="124" t="s">
        <v>82</v>
      </c>
      <c r="K9" s="16"/>
      <c r="L9" s="21" t="s">
        <v>32</v>
      </c>
      <c r="M9" s="22" t="s">
        <v>23</v>
      </c>
      <c r="N9" s="19"/>
    </row>
    <row r="10" spans="1:14" s="5" customFormat="1" ht="12" customHeight="1" thickBot="1">
      <c r="A10" s="310"/>
      <c r="B10" s="317"/>
      <c r="C10" s="319"/>
      <c r="D10" s="322"/>
      <c r="E10" s="192" t="s">
        <v>86</v>
      </c>
      <c r="F10" s="139" t="s">
        <v>81</v>
      </c>
      <c r="G10" s="192" t="s">
        <v>86</v>
      </c>
      <c r="H10" s="139" t="s">
        <v>81</v>
      </c>
      <c r="I10" s="192" t="s">
        <v>86</v>
      </c>
      <c r="J10" s="139" t="s">
        <v>81</v>
      </c>
      <c r="K10" s="20"/>
      <c r="L10" s="193" t="s">
        <v>71</v>
      </c>
      <c r="M10" s="37" t="s">
        <v>50</v>
      </c>
      <c r="N10" s="126"/>
    </row>
    <row r="11" spans="1:14" s="8" customFormat="1" ht="15" customHeight="1" thickBot="1">
      <c r="A11" s="16"/>
      <c r="B11" s="25"/>
      <c r="C11" s="16"/>
      <c r="D11" s="16"/>
      <c r="N11" s="44"/>
    </row>
    <row r="12" spans="1:16" ht="16.5" customHeight="1" thickBot="1">
      <c r="A12" s="36" t="s">
        <v>3</v>
      </c>
      <c r="B12" s="243">
        <v>23.92</v>
      </c>
      <c r="C12" s="244">
        <v>612</v>
      </c>
      <c r="D12" s="245">
        <v>35</v>
      </c>
      <c r="E12" s="246">
        <v>-1.51</v>
      </c>
      <c r="F12" s="268">
        <v>1.64</v>
      </c>
      <c r="G12" s="269">
        <v>-89</v>
      </c>
      <c r="H12" s="270">
        <v>-70</v>
      </c>
      <c r="I12" s="271">
        <v>-1</v>
      </c>
      <c r="J12" s="245">
        <v>3</v>
      </c>
      <c r="K12" s="42"/>
      <c r="L12" s="209">
        <v>0</v>
      </c>
      <c r="M12" s="210">
        <v>3978631</v>
      </c>
      <c r="N12" s="211"/>
      <c r="O12" s="46">
        <f>E12/(B12-20)</f>
        <v>-0.3852040816326529</v>
      </c>
      <c r="P12" s="46">
        <f>F12/(B12-20)</f>
        <v>0.4183673469387753</v>
      </c>
    </row>
    <row r="13" spans="1:16" s="4" customFormat="1" ht="12.75" customHeight="1" thickBot="1">
      <c r="A13" s="140"/>
      <c r="B13" s="140"/>
      <c r="C13" s="148"/>
      <c r="D13" s="169"/>
      <c r="E13" s="170"/>
      <c r="F13" s="170"/>
      <c r="G13" s="272"/>
      <c r="H13" s="272"/>
      <c r="I13" s="171"/>
      <c r="J13" s="171"/>
      <c r="K13" s="7"/>
      <c r="L13" s="172"/>
      <c r="M13" s="172"/>
      <c r="N13" s="172"/>
      <c r="O13" s="38" t="s">
        <v>26</v>
      </c>
      <c r="P13" s="47" t="s">
        <v>26</v>
      </c>
    </row>
    <row r="14" spans="1:16" s="4" customFormat="1" ht="14.25" thickBot="1" thickTop="1">
      <c r="A14" s="146" t="s">
        <v>18</v>
      </c>
      <c r="B14" s="173">
        <f>AVERAGE(B12)</f>
        <v>23.92</v>
      </c>
      <c r="C14" s="57">
        <f aca="true" t="shared" si="0" ref="C14:J14">AVERAGE(C12)</f>
        <v>612</v>
      </c>
      <c r="D14" s="160">
        <f t="shared" si="0"/>
        <v>35</v>
      </c>
      <c r="E14" s="173">
        <f t="shared" si="0"/>
        <v>-1.51</v>
      </c>
      <c r="F14" s="273">
        <f t="shared" si="0"/>
        <v>1.64</v>
      </c>
      <c r="G14" s="274">
        <f t="shared" si="0"/>
        <v>-89</v>
      </c>
      <c r="H14" s="275">
        <f t="shared" si="0"/>
        <v>-70</v>
      </c>
      <c r="I14" s="159">
        <f t="shared" si="0"/>
        <v>-1</v>
      </c>
      <c r="J14" s="160">
        <f t="shared" si="0"/>
        <v>3</v>
      </c>
      <c r="K14" s="15"/>
      <c r="L14" s="172"/>
      <c r="M14" s="172"/>
      <c r="N14" s="172"/>
      <c r="O14" s="38">
        <f>E14/(B14-20)</f>
        <v>-0.3852040816326529</v>
      </c>
      <c r="P14" s="47">
        <f>F14/(B14-20)</f>
        <v>0.4183673469387753</v>
      </c>
    </row>
    <row r="15" spans="1:16" s="4" customFormat="1" ht="11.25" customHeight="1" thickBot="1" thickTop="1">
      <c r="A15" s="10"/>
      <c r="B15" s="167"/>
      <c r="C15" s="56"/>
      <c r="D15" s="174"/>
      <c r="E15" s="168"/>
      <c r="F15" s="168"/>
      <c r="G15" s="276"/>
      <c r="H15" s="276"/>
      <c r="I15" s="277"/>
      <c r="J15" s="277"/>
      <c r="K15" s="7"/>
      <c r="L15" s="172"/>
      <c r="M15" s="172"/>
      <c r="N15" s="172"/>
      <c r="O15" s="38" t="s">
        <v>26</v>
      </c>
      <c r="P15" s="47" t="s">
        <v>26</v>
      </c>
    </row>
    <row r="16" spans="1:16" s="4" customFormat="1" ht="15" customHeight="1" thickBot="1" thickTop="1">
      <c r="A16" s="147" t="s">
        <v>30</v>
      </c>
      <c r="B16" s="212">
        <v>31.28</v>
      </c>
      <c r="C16" s="219">
        <v>572</v>
      </c>
      <c r="D16" s="220">
        <v>39</v>
      </c>
      <c r="E16" s="212">
        <v>0.98</v>
      </c>
      <c r="F16" s="213">
        <v>4.15</v>
      </c>
      <c r="G16" s="278">
        <v>-88</v>
      </c>
      <c r="H16" s="279">
        <v>-15</v>
      </c>
      <c r="I16" s="216">
        <v>-12</v>
      </c>
      <c r="J16" s="217">
        <v>-14</v>
      </c>
      <c r="K16" s="15"/>
      <c r="L16" s="172"/>
      <c r="M16" s="172"/>
      <c r="N16" s="172"/>
      <c r="O16" s="46">
        <f>E16/(B16-20)</f>
        <v>0.08687943262411346</v>
      </c>
      <c r="P16" s="46">
        <f>F16/(B16-20)</f>
        <v>0.3679078014184397</v>
      </c>
    </row>
    <row r="17" spans="2:14" s="4" customFormat="1" ht="19.5" customHeight="1" hidden="1" thickBot="1" thickTop="1">
      <c r="B17" s="43"/>
      <c r="E17" s="7"/>
      <c r="F17" s="7"/>
      <c r="G17" s="10"/>
      <c r="H17" s="10"/>
      <c r="I17" s="10"/>
      <c r="J17" s="10"/>
      <c r="L17" s="41"/>
      <c r="M17" s="41"/>
      <c r="N17" s="172"/>
    </row>
    <row r="18" spans="1:14" s="4" customFormat="1" ht="13.5" customHeight="1" hidden="1" thickBot="1" thickTop="1">
      <c r="A18" s="15"/>
      <c r="B18" s="24"/>
      <c r="C18" s="23"/>
      <c r="D18" s="23"/>
      <c r="F18" s="15"/>
      <c r="G18" s="26" t="s">
        <v>24</v>
      </c>
      <c r="H18" s="27"/>
      <c r="I18" s="28"/>
      <c r="J18" s="29"/>
      <c r="K18" s="15"/>
      <c r="L18" s="40">
        <f>L12</f>
        <v>0</v>
      </c>
      <c r="M18" s="40">
        <f>M12</f>
        <v>3978631</v>
      </c>
      <c r="N18" s="54"/>
    </row>
    <row r="19" ht="6" customHeight="1" thickTop="1">
      <c r="L19" s="30"/>
    </row>
  </sheetData>
  <sheetProtection formatCells="0"/>
  <mergeCells count="15">
    <mergeCell ref="L7:M7"/>
    <mergeCell ref="L8:M8"/>
    <mergeCell ref="E3:F3"/>
    <mergeCell ref="I8:J8"/>
    <mergeCell ref="E7:J7"/>
    <mergeCell ref="B5:F5"/>
    <mergeCell ref="G3:M3"/>
    <mergeCell ref="F1:J1"/>
    <mergeCell ref="A7:A10"/>
    <mergeCell ref="B7:D7"/>
    <mergeCell ref="E8:F8"/>
    <mergeCell ref="G8:H8"/>
    <mergeCell ref="B8:B10"/>
    <mergeCell ref="C8:C10"/>
    <mergeCell ref="D8:D10"/>
  </mergeCells>
  <printOptions/>
  <pageMargins left="1.01" right="0.67" top="1.2" bottom="0.39" header="0.61" footer="0.17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O41"/>
  <sheetViews>
    <sheetView zoomScaleSheetLayoutView="100" workbookViewId="0" topLeftCell="A1">
      <selection activeCell="H34" sqref="H34"/>
    </sheetView>
  </sheetViews>
  <sheetFormatPr defaultColWidth="11.421875" defaultRowHeight="12.75"/>
  <cols>
    <col min="1" max="1" width="24.00390625" style="2" bestFit="1" customWidth="1"/>
    <col min="2" max="2" width="15.421875" style="2" bestFit="1" customWidth="1"/>
    <col min="3" max="3" width="14.7109375" style="2" customWidth="1"/>
    <col min="4" max="8" width="13.8515625" style="2" customWidth="1"/>
    <col min="9" max="9" width="1.1484375" style="2" customWidth="1"/>
    <col min="10" max="10" width="12.140625" style="2" customWidth="1"/>
    <col min="11" max="11" width="15.421875" style="2" customWidth="1"/>
    <col min="12" max="12" width="11.8515625" style="42" bestFit="1" customWidth="1"/>
    <col min="13" max="14" width="11.421875" style="42" customWidth="1"/>
    <col min="15" max="16384" width="11.421875" style="2" customWidth="1"/>
  </cols>
  <sheetData>
    <row r="1" spans="4:8" ht="33.75" customHeight="1">
      <c r="D1" s="306" t="s">
        <v>79</v>
      </c>
      <c r="E1" s="306"/>
      <c r="F1" s="306"/>
      <c r="G1" s="306"/>
      <c r="H1" s="306"/>
    </row>
    <row r="2" spans="5:8" ht="12.75">
      <c r="E2" s="280"/>
      <c r="F2" s="280"/>
      <c r="G2" s="280"/>
      <c r="H2" s="280"/>
    </row>
    <row r="3" spans="5:11" ht="25.5" customHeight="1">
      <c r="E3" s="331" t="s">
        <v>74</v>
      </c>
      <c r="F3" s="331"/>
      <c r="G3" s="331"/>
      <c r="H3" s="331"/>
      <c r="I3" s="112"/>
      <c r="J3" s="112"/>
      <c r="K3" s="112"/>
    </row>
    <row r="4" spans="1:14" s="4" customFormat="1" ht="16.5" customHeight="1">
      <c r="A4" s="305" t="s">
        <v>52</v>
      </c>
      <c r="B4" s="345"/>
      <c r="C4" s="345"/>
      <c r="D4" s="345"/>
      <c r="E4" s="281"/>
      <c r="F4" s="281"/>
      <c r="G4" s="281"/>
      <c r="H4" s="281"/>
      <c r="L4" s="43"/>
      <c r="M4" s="43"/>
      <c r="N4" s="43"/>
    </row>
    <row r="5" spans="1:4" s="4" customFormat="1" ht="25.5" customHeight="1" thickBot="1">
      <c r="A5" s="12" t="s">
        <v>4</v>
      </c>
      <c r="B5" s="257" t="str">
        <f>'Resumen acuifero PVN'!B6</f>
        <v>Marzo</v>
      </c>
      <c r="C5" s="58" t="s">
        <v>5</v>
      </c>
      <c r="D5" s="14">
        <f>'Resumen acuifero PVN'!D6</f>
        <v>2010</v>
      </c>
    </row>
    <row r="6" spans="1:11" s="5" customFormat="1" ht="15.75" customHeight="1" thickBot="1">
      <c r="A6" s="341" t="s">
        <v>62</v>
      </c>
      <c r="B6" s="336" t="s">
        <v>61</v>
      </c>
      <c r="C6" s="312" t="s">
        <v>15</v>
      </c>
      <c r="D6" s="335"/>
      <c r="E6" s="329" t="s">
        <v>6</v>
      </c>
      <c r="F6" s="329"/>
      <c r="G6" s="329"/>
      <c r="H6" s="304"/>
      <c r="I6" s="18"/>
      <c r="J6" s="344"/>
      <c r="K6" s="344"/>
    </row>
    <row r="7" spans="1:11" s="5" customFormat="1" ht="15" customHeight="1">
      <c r="A7" s="342"/>
      <c r="B7" s="337"/>
      <c r="C7" s="318" t="s">
        <v>84</v>
      </c>
      <c r="D7" s="321" t="s">
        <v>72</v>
      </c>
      <c r="E7" s="314" t="s">
        <v>83</v>
      </c>
      <c r="F7" s="315"/>
      <c r="G7" s="314" t="s">
        <v>72</v>
      </c>
      <c r="H7" s="315"/>
      <c r="I7" s="19"/>
      <c r="J7" s="346"/>
      <c r="K7" s="346"/>
    </row>
    <row r="8" spans="1:11" s="5" customFormat="1" ht="12" customHeight="1">
      <c r="A8" s="342"/>
      <c r="B8" s="337"/>
      <c r="C8" s="318"/>
      <c r="D8" s="321"/>
      <c r="E8" s="48" t="s">
        <v>80</v>
      </c>
      <c r="F8" s="124" t="s">
        <v>82</v>
      </c>
      <c r="G8" s="48" t="s">
        <v>80</v>
      </c>
      <c r="H8" s="124" t="s">
        <v>82</v>
      </c>
      <c r="I8" s="16"/>
      <c r="J8" s="19"/>
      <c r="K8" s="19"/>
    </row>
    <row r="9" spans="1:15" s="5" customFormat="1" ht="12" customHeight="1" thickBot="1">
      <c r="A9" s="343"/>
      <c r="B9" s="338"/>
      <c r="C9" s="319"/>
      <c r="D9" s="322"/>
      <c r="E9" s="52" t="s">
        <v>86</v>
      </c>
      <c r="F9" s="139" t="s">
        <v>81</v>
      </c>
      <c r="G9" s="52" t="s">
        <v>86</v>
      </c>
      <c r="H9" s="139" t="s">
        <v>81</v>
      </c>
      <c r="I9" s="20"/>
      <c r="J9" s="126"/>
      <c r="K9" s="126"/>
      <c r="M9" s="44"/>
      <c r="N9" s="44"/>
      <c r="O9" s="44"/>
    </row>
    <row r="10" spans="1:15" s="8" customFormat="1" ht="9.75" customHeight="1" thickBot="1">
      <c r="A10" s="16"/>
      <c r="B10" s="25"/>
      <c r="C10" s="16"/>
      <c r="D10" s="16"/>
      <c r="L10" s="44"/>
      <c r="M10" s="44"/>
      <c r="N10" s="44"/>
      <c r="O10" s="44"/>
    </row>
    <row r="11" spans="1:15" ht="16.5" customHeight="1">
      <c r="A11" s="332" t="s">
        <v>63</v>
      </c>
      <c r="B11" s="122" t="s">
        <v>53</v>
      </c>
      <c r="C11" s="247">
        <v>1322</v>
      </c>
      <c r="D11" s="222">
        <v>99</v>
      </c>
      <c r="E11" s="224">
        <v>-100</v>
      </c>
      <c r="F11" s="225">
        <v>-9</v>
      </c>
      <c r="G11" s="252">
        <v>2</v>
      </c>
      <c r="H11" s="227">
        <v>-10</v>
      </c>
      <c r="J11" s="120"/>
      <c r="K11" s="120"/>
      <c r="L11" s="119"/>
      <c r="M11" s="119"/>
      <c r="N11" s="54"/>
      <c r="O11" s="117"/>
    </row>
    <row r="12" spans="1:15" ht="16.5" customHeight="1">
      <c r="A12" s="333"/>
      <c r="B12" s="123" t="s">
        <v>54</v>
      </c>
      <c r="C12" s="248">
        <v>1302</v>
      </c>
      <c r="D12" s="229">
        <v>98</v>
      </c>
      <c r="E12" s="248">
        <v>-73</v>
      </c>
      <c r="F12" s="250">
        <v>8</v>
      </c>
      <c r="G12" s="253">
        <v>3</v>
      </c>
      <c r="H12" s="234">
        <v>-10</v>
      </c>
      <c r="J12" s="120"/>
      <c r="K12" s="120"/>
      <c r="L12" s="119"/>
      <c r="M12" s="119"/>
      <c r="N12" s="54"/>
      <c r="O12" s="117"/>
    </row>
    <row r="13" spans="1:15" ht="16.5" customHeight="1" thickBot="1">
      <c r="A13" s="334"/>
      <c r="B13" s="131" t="s">
        <v>55</v>
      </c>
      <c r="C13" s="249">
        <v>1228</v>
      </c>
      <c r="D13" s="236">
        <v>97</v>
      </c>
      <c r="E13" s="249">
        <v>-62</v>
      </c>
      <c r="F13" s="251">
        <v>17</v>
      </c>
      <c r="G13" s="254">
        <v>-1</v>
      </c>
      <c r="H13" s="241">
        <v>-16</v>
      </c>
      <c r="J13" s="120"/>
      <c r="K13" s="120"/>
      <c r="L13" s="119"/>
      <c r="M13" s="119"/>
      <c r="N13" s="54"/>
      <c r="O13" s="117"/>
    </row>
    <row r="14" spans="1:15" ht="6.75" customHeight="1" thickBot="1">
      <c r="A14" s="132"/>
      <c r="B14" s="133"/>
      <c r="C14" s="134"/>
      <c r="D14" s="175"/>
      <c r="E14" s="134"/>
      <c r="F14" s="134"/>
      <c r="G14" s="171"/>
      <c r="H14" s="171"/>
      <c r="J14" s="120"/>
      <c r="K14" s="120"/>
      <c r="L14" s="119"/>
      <c r="M14" s="119"/>
      <c r="N14" s="54"/>
      <c r="O14" s="117"/>
    </row>
    <row r="15" spans="1:15" ht="16.5" customHeight="1" thickBot="1" thickTop="1">
      <c r="A15" s="339" t="s">
        <v>67</v>
      </c>
      <c r="B15" s="340"/>
      <c r="C15" s="127">
        <f aca="true" t="shared" si="0" ref="C15:H15">AVERAGE(C11:C13)</f>
        <v>1284</v>
      </c>
      <c r="D15" s="157">
        <f t="shared" si="0"/>
        <v>98</v>
      </c>
      <c r="E15" s="127">
        <f t="shared" si="0"/>
        <v>-78.33333333333333</v>
      </c>
      <c r="F15" s="128">
        <f t="shared" si="0"/>
        <v>5.333333333333333</v>
      </c>
      <c r="G15" s="176">
        <f t="shared" si="0"/>
        <v>1.3333333333333333</v>
      </c>
      <c r="H15" s="157">
        <f t="shared" si="0"/>
        <v>-12</v>
      </c>
      <c r="J15" s="120"/>
      <c r="K15" s="120"/>
      <c r="L15" s="119"/>
      <c r="M15" s="119"/>
      <c r="N15" s="54"/>
      <c r="O15" s="117"/>
    </row>
    <row r="16" spans="1:14" s="117" customFormat="1" ht="6.75" customHeight="1" thickBot="1" thickTop="1">
      <c r="A16" s="116"/>
      <c r="B16" s="114"/>
      <c r="C16" s="113"/>
      <c r="D16" s="177"/>
      <c r="E16" s="115"/>
      <c r="F16" s="115"/>
      <c r="G16" s="178"/>
      <c r="H16" s="178"/>
      <c r="J16" s="118"/>
      <c r="K16" s="118"/>
      <c r="L16" s="119"/>
      <c r="M16" s="119"/>
      <c r="N16" s="54"/>
    </row>
    <row r="17" spans="1:15" ht="16.5" customHeight="1">
      <c r="A17" s="332" t="s">
        <v>11</v>
      </c>
      <c r="B17" s="122" t="s">
        <v>70</v>
      </c>
      <c r="C17" s="247">
        <v>1253</v>
      </c>
      <c r="D17" s="222">
        <v>126</v>
      </c>
      <c r="E17" s="224">
        <v>-43</v>
      </c>
      <c r="F17" s="225">
        <v>13</v>
      </c>
      <c r="G17" s="252">
        <v>1</v>
      </c>
      <c r="H17" s="227">
        <v>-11</v>
      </c>
      <c r="J17" s="120"/>
      <c r="K17" s="120"/>
      <c r="L17" s="119"/>
      <c r="M17" s="119"/>
      <c r="N17" s="54"/>
      <c r="O17" s="117"/>
    </row>
    <row r="18" spans="1:15" ht="16.5" customHeight="1">
      <c r="A18" s="333"/>
      <c r="B18" s="123" t="s">
        <v>64</v>
      </c>
      <c r="C18" s="248">
        <v>1156</v>
      </c>
      <c r="D18" s="229">
        <v>112</v>
      </c>
      <c r="E18" s="231">
        <v>-70</v>
      </c>
      <c r="F18" s="232">
        <v>33</v>
      </c>
      <c r="G18" s="253">
        <v>-1</v>
      </c>
      <c r="H18" s="234">
        <v>-11</v>
      </c>
      <c r="J18" s="120"/>
      <c r="K18" s="120"/>
      <c r="L18" s="119"/>
      <c r="M18" s="119"/>
      <c r="N18" s="54"/>
      <c r="O18" s="117"/>
    </row>
    <row r="19" spans="1:15" ht="16.5" customHeight="1">
      <c r="A19" s="333"/>
      <c r="B19" s="123" t="s">
        <v>56</v>
      </c>
      <c r="C19" s="248">
        <v>1247</v>
      </c>
      <c r="D19" s="229">
        <v>125</v>
      </c>
      <c r="E19" s="231">
        <v>-61</v>
      </c>
      <c r="F19" s="232">
        <v>-46</v>
      </c>
      <c r="G19" s="253">
        <v>2</v>
      </c>
      <c r="H19" s="234">
        <v>-10</v>
      </c>
      <c r="J19" s="120"/>
      <c r="K19" s="120"/>
      <c r="L19" s="119"/>
      <c r="M19" s="119"/>
      <c r="N19" s="54"/>
      <c r="O19" s="117"/>
    </row>
    <row r="20" spans="1:15" ht="16.5" customHeight="1" thickBot="1">
      <c r="A20" s="334"/>
      <c r="B20" s="131" t="s">
        <v>57</v>
      </c>
      <c r="C20" s="249">
        <v>1197</v>
      </c>
      <c r="D20" s="236">
        <v>122</v>
      </c>
      <c r="E20" s="238">
        <v>-28</v>
      </c>
      <c r="F20" s="239">
        <v>-50</v>
      </c>
      <c r="G20" s="254">
        <v>3</v>
      </c>
      <c r="H20" s="241">
        <v>-21</v>
      </c>
      <c r="J20" s="120"/>
      <c r="K20" s="120"/>
      <c r="L20" s="119"/>
      <c r="M20" s="119"/>
      <c r="N20" s="54"/>
      <c r="O20" s="117"/>
    </row>
    <row r="21" spans="1:15" ht="6.75" customHeight="1" thickBot="1">
      <c r="A21" s="132"/>
      <c r="B21" s="133"/>
      <c r="C21" s="134"/>
      <c r="D21" s="175"/>
      <c r="E21" s="135"/>
      <c r="F21" s="135"/>
      <c r="G21" s="171"/>
      <c r="H21" s="171"/>
      <c r="J21" s="120"/>
      <c r="K21" s="120"/>
      <c r="L21" s="119"/>
      <c r="M21" s="119"/>
      <c r="N21" s="54"/>
      <c r="O21" s="117"/>
    </row>
    <row r="22" spans="1:15" ht="16.5" customHeight="1" thickBot="1" thickTop="1">
      <c r="A22" s="339" t="s">
        <v>68</v>
      </c>
      <c r="B22" s="340"/>
      <c r="C22" s="129">
        <f aca="true" t="shared" si="1" ref="C22:H22">AVERAGE(C17:C20)</f>
        <v>1213.25</v>
      </c>
      <c r="D22" s="179">
        <f t="shared" si="1"/>
        <v>121.25</v>
      </c>
      <c r="E22" s="129">
        <f t="shared" si="1"/>
        <v>-50.5</v>
      </c>
      <c r="F22" s="130">
        <f t="shared" si="1"/>
        <v>-12.5</v>
      </c>
      <c r="G22" s="180">
        <f t="shared" si="1"/>
        <v>1.25</v>
      </c>
      <c r="H22" s="179">
        <f t="shared" si="1"/>
        <v>-13.25</v>
      </c>
      <c r="J22" s="120"/>
      <c r="K22" s="120"/>
      <c r="L22" s="119"/>
      <c r="M22" s="119"/>
      <c r="N22" s="54"/>
      <c r="O22" s="117"/>
    </row>
    <row r="23" spans="1:14" s="117" customFormat="1" ht="6.75" customHeight="1" thickBot="1" thickTop="1">
      <c r="A23" s="116"/>
      <c r="B23" s="114"/>
      <c r="C23" s="113"/>
      <c r="D23" s="177"/>
      <c r="E23" s="115"/>
      <c r="F23" s="115"/>
      <c r="G23" s="178"/>
      <c r="H23" s="178"/>
      <c r="J23" s="118"/>
      <c r="K23" s="118"/>
      <c r="L23" s="119"/>
      <c r="M23" s="119"/>
      <c r="N23" s="54"/>
    </row>
    <row r="24" spans="1:15" s="5" customFormat="1" ht="16.5" customHeight="1">
      <c r="A24" s="332" t="s">
        <v>66</v>
      </c>
      <c r="B24" s="122" t="s">
        <v>58</v>
      </c>
      <c r="C24" s="247">
        <v>1837</v>
      </c>
      <c r="D24" s="222">
        <v>364</v>
      </c>
      <c r="E24" s="224">
        <v>-87</v>
      </c>
      <c r="F24" s="225">
        <v>82</v>
      </c>
      <c r="G24" s="252">
        <v>14</v>
      </c>
      <c r="H24" s="227">
        <v>-4</v>
      </c>
      <c r="J24" s="120"/>
      <c r="K24" s="120"/>
      <c r="L24" s="119"/>
      <c r="M24" s="119"/>
      <c r="N24" s="54"/>
      <c r="O24" s="44"/>
    </row>
    <row r="25" spans="1:15" s="5" customFormat="1" ht="16.5" customHeight="1">
      <c r="A25" s="333"/>
      <c r="B25" s="123" t="s">
        <v>59</v>
      </c>
      <c r="C25" s="248">
        <v>3150</v>
      </c>
      <c r="D25" s="229">
        <v>660</v>
      </c>
      <c r="E25" s="248">
        <v>36</v>
      </c>
      <c r="F25" s="250">
        <v>98</v>
      </c>
      <c r="G25" s="255">
        <v>160</v>
      </c>
      <c r="H25" s="229">
        <v>-20</v>
      </c>
      <c r="J25" s="120"/>
      <c r="K25" s="120"/>
      <c r="L25" s="119"/>
      <c r="M25" s="119"/>
      <c r="N25" s="54"/>
      <c r="O25" s="44"/>
    </row>
    <row r="26" spans="1:15" s="5" customFormat="1" ht="16.5" customHeight="1" thickBot="1">
      <c r="A26" s="334"/>
      <c r="B26" s="131" t="s">
        <v>60</v>
      </c>
      <c r="C26" s="249">
        <v>1623</v>
      </c>
      <c r="D26" s="236">
        <v>302</v>
      </c>
      <c r="E26" s="249">
        <v>939</v>
      </c>
      <c r="F26" s="251">
        <v>57</v>
      </c>
      <c r="G26" s="256">
        <v>232</v>
      </c>
      <c r="H26" s="236">
        <v>2</v>
      </c>
      <c r="J26" s="120"/>
      <c r="K26" s="120"/>
      <c r="L26" s="38"/>
      <c r="M26" s="119"/>
      <c r="N26" s="54"/>
      <c r="O26" s="44"/>
    </row>
    <row r="27" spans="1:15" s="5" customFormat="1" ht="6.75" customHeight="1" thickBot="1">
      <c r="A27" s="132"/>
      <c r="B27" s="133"/>
      <c r="C27" s="134"/>
      <c r="D27" s="175"/>
      <c r="E27" s="134"/>
      <c r="F27" s="134"/>
      <c r="G27" s="175"/>
      <c r="H27" s="175"/>
      <c r="J27" s="120"/>
      <c r="K27" s="120"/>
      <c r="L27" s="38"/>
      <c r="M27" s="119"/>
      <c r="N27" s="54"/>
      <c r="O27" s="44"/>
    </row>
    <row r="28" spans="1:15" s="5" customFormat="1" ht="16.5" customHeight="1" thickBot="1" thickTop="1">
      <c r="A28" s="339" t="s">
        <v>69</v>
      </c>
      <c r="B28" s="340"/>
      <c r="C28" s="127">
        <f aca="true" t="shared" si="2" ref="C28:H28">AVERAGE(C24:C26)</f>
        <v>2203.3333333333335</v>
      </c>
      <c r="D28" s="181">
        <f t="shared" si="2"/>
        <v>442</v>
      </c>
      <c r="E28" s="296">
        <f t="shared" si="2"/>
        <v>296</v>
      </c>
      <c r="F28" s="297">
        <f t="shared" si="2"/>
        <v>79</v>
      </c>
      <c r="G28" s="176">
        <f t="shared" si="2"/>
        <v>135.33333333333334</v>
      </c>
      <c r="H28" s="157">
        <f t="shared" si="2"/>
        <v>-7.333333333333333</v>
      </c>
      <c r="J28" s="120"/>
      <c r="K28" s="120"/>
      <c r="L28" s="38"/>
      <c r="M28" s="119"/>
      <c r="N28" s="54"/>
      <c r="O28" s="44"/>
    </row>
    <row r="29" spans="1:15" s="4" customFormat="1" ht="9.75" customHeight="1" thickBot="1" thickTop="1">
      <c r="A29" s="10"/>
      <c r="B29" s="9"/>
      <c r="C29" s="10"/>
      <c r="D29" s="182"/>
      <c r="E29" s="10"/>
      <c r="F29" s="10"/>
      <c r="G29" s="183"/>
      <c r="H29" s="183"/>
      <c r="I29" s="6"/>
      <c r="L29" s="39"/>
      <c r="M29" s="121"/>
      <c r="N29" s="121"/>
      <c r="O29" s="121"/>
    </row>
    <row r="30" spans="1:14" s="4" customFormat="1" ht="16.5" customHeight="1" thickBot="1" thickTop="1">
      <c r="A30" s="303" t="s">
        <v>65</v>
      </c>
      <c r="B30" s="330"/>
      <c r="C30" s="127">
        <f aca="true" t="shared" si="3" ref="C30:H30">AVERAGE(C11:C13,C17:C20,C24:C26)</f>
        <v>1531.5</v>
      </c>
      <c r="D30" s="181">
        <f t="shared" si="3"/>
        <v>210.5</v>
      </c>
      <c r="E30" s="296">
        <f t="shared" si="3"/>
        <v>45.1</v>
      </c>
      <c r="F30" s="297">
        <f t="shared" si="3"/>
        <v>20.3</v>
      </c>
      <c r="G30" s="176">
        <f t="shared" si="3"/>
        <v>41.5</v>
      </c>
      <c r="H30" s="157">
        <f t="shared" si="3"/>
        <v>-11.1</v>
      </c>
      <c r="I30" s="17"/>
      <c r="L30" s="39"/>
      <c r="M30" s="43"/>
      <c r="N30" s="43"/>
    </row>
    <row r="31" spans="1:10" ht="7.5" customHeight="1" thickTop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2:10" ht="12.75"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0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</sheetData>
  <sheetProtection formatCells="0"/>
  <mergeCells count="20">
    <mergeCell ref="A4:D4"/>
    <mergeCell ref="E7:F7"/>
    <mergeCell ref="G7:H7"/>
    <mergeCell ref="J7:K7"/>
    <mergeCell ref="A28:B28"/>
    <mergeCell ref="A6:A9"/>
    <mergeCell ref="E6:H6"/>
    <mergeCell ref="J6:K6"/>
    <mergeCell ref="C7:C9"/>
    <mergeCell ref="D7:D9"/>
    <mergeCell ref="D1:H1"/>
    <mergeCell ref="A30:B30"/>
    <mergeCell ref="E3:H3"/>
    <mergeCell ref="A11:A13"/>
    <mergeCell ref="A17:A20"/>
    <mergeCell ref="A24:A26"/>
    <mergeCell ref="C6:D6"/>
    <mergeCell ref="B6:B9"/>
    <mergeCell ref="A15:B15"/>
    <mergeCell ref="A22:B22"/>
  </mergeCells>
  <printOptions/>
  <pageMargins left="1.05" right="0.75" top="0.76" bottom="1" header="0.16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120" zoomScaleNormal="120" workbookViewId="0" topLeftCell="A1">
      <selection activeCell="H20" sqref="H20"/>
    </sheetView>
  </sheetViews>
  <sheetFormatPr defaultColWidth="11.421875" defaultRowHeight="12.75"/>
  <cols>
    <col min="1" max="1" width="22.28125" style="2" customWidth="1"/>
    <col min="2" max="2" width="11.7109375" style="2" customWidth="1"/>
    <col min="3" max="3" width="12.28125" style="2" customWidth="1"/>
    <col min="4" max="4" width="10.28125" style="2" customWidth="1"/>
    <col min="5" max="10" width="8.7109375" style="2" customWidth="1"/>
    <col min="11" max="11" width="1.1484375" style="2" customWidth="1"/>
    <col min="12" max="13" width="12.140625" style="2" customWidth="1"/>
    <col min="14" max="16384" width="11.421875" style="2" customWidth="1"/>
  </cols>
  <sheetData>
    <row r="1" spans="1:13" ht="14.25">
      <c r="A1" s="60"/>
      <c r="B1" s="60"/>
      <c r="C1" s="60"/>
      <c r="D1" s="60"/>
      <c r="E1" s="60"/>
      <c r="F1" s="61"/>
      <c r="G1" s="60"/>
      <c r="H1" s="60"/>
      <c r="I1" s="62" t="s">
        <v>2</v>
      </c>
      <c r="J1" s="60"/>
      <c r="K1" s="60"/>
      <c r="L1" s="60"/>
      <c r="M1" s="60"/>
    </row>
    <row r="2" spans="1:13" ht="12.75">
      <c r="A2" s="60"/>
      <c r="B2" s="60"/>
      <c r="C2" s="60"/>
      <c r="D2" s="60"/>
      <c r="E2" s="60"/>
      <c r="F2" s="61"/>
      <c r="G2" s="60"/>
      <c r="H2" s="60"/>
      <c r="I2" s="60"/>
      <c r="J2" s="60"/>
      <c r="K2" s="60"/>
      <c r="L2" s="60"/>
      <c r="M2" s="60"/>
    </row>
    <row r="3" spans="1:13" ht="28.5" customHeight="1">
      <c r="A3" s="60"/>
      <c r="B3" s="60"/>
      <c r="C3" s="60"/>
      <c r="D3" s="60"/>
      <c r="E3" s="347"/>
      <c r="F3" s="347"/>
      <c r="G3" s="348" t="s">
        <v>44</v>
      </c>
      <c r="H3" s="348"/>
      <c r="I3" s="348"/>
      <c r="J3" s="348"/>
      <c r="K3" s="348"/>
      <c r="L3" s="348"/>
      <c r="M3" s="348"/>
    </row>
    <row r="4" spans="1:13" ht="12" customHeight="1">
      <c r="A4" s="60"/>
      <c r="B4" s="63"/>
      <c r="C4" s="63"/>
      <c r="D4" s="63"/>
      <c r="E4" s="64"/>
      <c r="F4" s="64"/>
      <c r="G4" s="60"/>
      <c r="H4" s="60"/>
      <c r="I4" s="60"/>
      <c r="J4" s="60"/>
      <c r="K4" s="60"/>
      <c r="L4" s="60"/>
      <c r="M4" s="60"/>
    </row>
    <row r="5" spans="1:13" s="4" customFormat="1" ht="37.5" customHeight="1">
      <c r="A5" s="65" t="s">
        <v>45</v>
      </c>
      <c r="B5" s="349" t="s">
        <v>37</v>
      </c>
      <c r="C5" s="349"/>
      <c r="D5" s="349"/>
      <c r="E5" s="349"/>
      <c r="F5" s="65"/>
      <c r="G5" s="66"/>
      <c r="H5" s="66"/>
      <c r="I5" s="66"/>
      <c r="J5" s="66"/>
      <c r="K5" s="66"/>
      <c r="L5" s="66"/>
      <c r="M5" s="66"/>
    </row>
    <row r="6" spans="1:13" s="4" customFormat="1" ht="25.5" customHeight="1" thickBot="1">
      <c r="A6" s="67" t="s">
        <v>4</v>
      </c>
      <c r="B6" s="68" t="str">
        <f>'Resumen acuifero PVN'!B6</f>
        <v>Marzo</v>
      </c>
      <c r="C6" s="69" t="s">
        <v>5</v>
      </c>
      <c r="D6" s="70">
        <f>'Resumen acuifero PVN'!D6</f>
        <v>2010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s="5" customFormat="1" ht="15.75" customHeight="1" thickBot="1">
      <c r="A7" s="350" t="s">
        <v>14</v>
      </c>
      <c r="B7" s="353" t="s">
        <v>15</v>
      </c>
      <c r="C7" s="354"/>
      <c r="D7" s="355"/>
      <c r="E7" s="356" t="s">
        <v>6</v>
      </c>
      <c r="F7" s="357"/>
      <c r="G7" s="357"/>
      <c r="H7" s="357"/>
      <c r="I7" s="357"/>
      <c r="J7" s="358"/>
      <c r="K7" s="71"/>
      <c r="L7" s="359" t="s">
        <v>21</v>
      </c>
      <c r="M7" s="360"/>
    </row>
    <row r="8" spans="1:13" s="5" customFormat="1" ht="15" customHeight="1">
      <c r="A8" s="351"/>
      <c r="B8" s="361" t="s">
        <v>17</v>
      </c>
      <c r="C8" s="363" t="s">
        <v>19</v>
      </c>
      <c r="D8" s="365" t="s">
        <v>16</v>
      </c>
      <c r="E8" s="367" t="s">
        <v>47</v>
      </c>
      <c r="F8" s="368"/>
      <c r="G8" s="367" t="s">
        <v>48</v>
      </c>
      <c r="H8" s="368"/>
      <c r="I8" s="367" t="s">
        <v>16</v>
      </c>
      <c r="J8" s="368"/>
      <c r="K8" s="72"/>
      <c r="L8" s="369" t="s">
        <v>22</v>
      </c>
      <c r="M8" s="370"/>
    </row>
    <row r="9" spans="1:13" s="5" customFormat="1" ht="22.5" customHeight="1">
      <c r="A9" s="351"/>
      <c r="B9" s="361"/>
      <c r="C9" s="363"/>
      <c r="D9" s="365"/>
      <c r="E9" s="73" t="s">
        <v>7</v>
      </c>
      <c r="F9" s="74" t="s">
        <v>31</v>
      </c>
      <c r="G9" s="73" t="s">
        <v>7</v>
      </c>
      <c r="H9" s="74" t="s">
        <v>31</v>
      </c>
      <c r="I9" s="73" t="s">
        <v>7</v>
      </c>
      <c r="J9" s="74" t="s">
        <v>31</v>
      </c>
      <c r="K9" s="75"/>
      <c r="L9" s="76" t="s">
        <v>32</v>
      </c>
      <c r="M9" s="77" t="s">
        <v>23</v>
      </c>
    </row>
    <row r="10" spans="1:13" s="5" customFormat="1" ht="12" customHeight="1" thickBot="1">
      <c r="A10" s="352"/>
      <c r="B10" s="362"/>
      <c r="C10" s="364"/>
      <c r="D10" s="366"/>
      <c r="E10" s="78" t="str">
        <f>'Resumen acuifero PVN'!E10</f>
        <v>(octubre 2009)</v>
      </c>
      <c r="F10" s="79" t="s">
        <v>46</v>
      </c>
      <c r="G10" s="78" t="str">
        <f>E10</f>
        <v>(octubre 2009)</v>
      </c>
      <c r="H10" s="79" t="s">
        <v>46</v>
      </c>
      <c r="I10" s="78" t="str">
        <f>E10</f>
        <v>(octubre 2009)</v>
      </c>
      <c r="J10" s="79" t="s">
        <v>46</v>
      </c>
      <c r="K10" s="80"/>
      <c r="L10" s="81" t="str">
        <f>'Resumen acuifero PVN'!L10</f>
        <v>Dic. 08-Marzo 09</v>
      </c>
      <c r="M10" s="82" t="s">
        <v>49</v>
      </c>
    </row>
    <row r="11" spans="1:13" s="8" customFormat="1" ht="15" customHeight="1" thickBot="1">
      <c r="A11" s="75"/>
      <c r="B11" s="83"/>
      <c r="C11" s="75"/>
      <c r="D11" s="75"/>
      <c r="E11" s="64"/>
      <c r="F11" s="64"/>
      <c r="G11" s="64"/>
      <c r="H11" s="64"/>
      <c r="I11" s="64"/>
      <c r="J11" s="64"/>
      <c r="K11" s="64"/>
      <c r="L11" s="64"/>
      <c r="M11" s="64"/>
    </row>
    <row r="12" spans="1:14" s="5" customFormat="1" ht="18" customHeight="1" thickBot="1">
      <c r="A12" s="84" t="s">
        <v>27</v>
      </c>
      <c r="B12" s="85"/>
      <c r="C12" s="86"/>
      <c r="D12" s="87"/>
      <c r="E12" s="88"/>
      <c r="F12" s="88"/>
      <c r="G12" s="89"/>
      <c r="H12" s="89"/>
      <c r="I12" s="90"/>
      <c r="J12" s="91"/>
      <c r="K12" s="92"/>
      <c r="L12" s="93">
        <v>0</v>
      </c>
      <c r="M12" s="93">
        <v>0</v>
      </c>
      <c r="N12" s="38"/>
    </row>
    <row r="13" spans="1:13" s="4" customFormat="1" ht="18" customHeight="1" thickBo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66"/>
      <c r="M13" s="66"/>
    </row>
    <row r="14" spans="1:13" s="4" customFormat="1" ht="19.5" customHeight="1" thickBot="1" thickTop="1">
      <c r="A14" s="96" t="s">
        <v>30</v>
      </c>
      <c r="B14" s="97"/>
      <c r="C14" s="98"/>
      <c r="D14" s="99"/>
      <c r="E14" s="100"/>
      <c r="F14" s="100"/>
      <c r="G14" s="101"/>
      <c r="H14" s="101"/>
      <c r="I14" s="102"/>
      <c r="J14" s="102"/>
      <c r="K14" s="103"/>
      <c r="L14" s="66"/>
      <c r="M14" s="66"/>
    </row>
    <row r="15" spans="1:13" s="4" customFormat="1" ht="13.5" thickBot="1" thickTop="1">
      <c r="A15" s="66"/>
      <c r="B15" s="66"/>
      <c r="C15" s="66"/>
      <c r="D15" s="66"/>
      <c r="E15" s="95"/>
      <c r="F15" s="95"/>
      <c r="G15" s="94"/>
      <c r="H15" s="94"/>
      <c r="I15" s="94"/>
      <c r="J15" s="94"/>
      <c r="K15" s="66"/>
      <c r="L15" s="66"/>
      <c r="M15" s="66"/>
    </row>
    <row r="16" spans="1:13" s="4" customFormat="1" ht="13.5" customHeight="1" thickBot="1" thickTop="1">
      <c r="A16" s="103"/>
      <c r="B16" s="104"/>
      <c r="C16" s="105"/>
      <c r="D16" s="105"/>
      <c r="E16" s="66"/>
      <c r="F16" s="103"/>
      <c r="G16" s="106" t="s">
        <v>24</v>
      </c>
      <c r="H16" s="107"/>
      <c r="I16" s="108"/>
      <c r="J16" s="109"/>
      <c r="K16" s="103"/>
      <c r="L16" s="110">
        <v>0</v>
      </c>
      <c r="M16" s="110">
        <v>0</v>
      </c>
    </row>
    <row r="17" spans="1:13" ht="13.5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11"/>
      <c r="M17" s="60"/>
    </row>
    <row r="18" spans="1:13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</sheetData>
  <mergeCells count="14">
    <mergeCell ref="E8:F8"/>
    <mergeCell ref="G8:H8"/>
    <mergeCell ref="I8:J8"/>
    <mergeCell ref="L8:M8"/>
    <mergeCell ref="E3:F3"/>
    <mergeCell ref="G3:M3"/>
    <mergeCell ref="B5:E5"/>
    <mergeCell ref="A7:A10"/>
    <mergeCell ref="B7:D7"/>
    <mergeCell ref="E7:J7"/>
    <mergeCell ref="L7:M7"/>
    <mergeCell ref="B8:B10"/>
    <mergeCell ref="C8:C10"/>
    <mergeCell ref="D8:D10"/>
  </mergeCells>
  <printOptions/>
  <pageMargins left="0.69" right="0.75" top="1.1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IGME</cp:lastModifiedBy>
  <cp:lastPrinted>2010-04-20T14:06:24Z</cp:lastPrinted>
  <dcterms:created xsi:type="dcterms:W3CDTF">2006-05-11T08:37:43Z</dcterms:created>
  <dcterms:modified xsi:type="dcterms:W3CDTF">2010-05-07T13:00:26Z</dcterms:modified>
  <cp:category/>
  <cp:version/>
  <cp:contentType/>
  <cp:contentStatus/>
</cp:coreProperties>
</file>